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SIRET VERIFICADO EN PLATAFORMA\"/>
    </mc:Choice>
  </mc:AlternateContent>
  <xr:revisionPtr revIDLastSave="0" documentId="13_ncr:1_{439FE105-9BE5-4BEC-93E2-EF1B759A0F03}" xr6:coauthVersionLast="47" xr6:coauthVersionMax="47" xr10:uidLastSave="{00000000-0000-0000-0000-000000000000}"/>
  <bookViews>
    <workbookView xWindow="0" yWindow="360" windowWidth="19420" windowHeight="1150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ACT!$A$1:$E$265</definedName>
    <definedName name="_xlnm.Print_Area" localSheetId="6">Conciliacion_Eg!$A$1:$E$78</definedName>
    <definedName name="_xlnm.Print_Area" localSheetId="5">Conciliacion_Ig!$A$1:$E$84</definedName>
    <definedName name="_xlnm.Print_Area" localSheetId="4">EFE!$A$1:$E$178</definedName>
    <definedName name="_xlnm.Print_Area" localSheetId="2">ESF!$A$1:$J$205</definedName>
    <definedName name="_xlnm.Print_Area" localSheetId="7">Memoria!$A$1:$J$99</definedName>
    <definedName name="_xlnm.Print_Area" localSheetId="3">VHP!$A$1:$F$65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<sst xmlns="http://schemas.openxmlformats.org/spreadsheetml/2006/main" count="854" uniqueCount="598">
  <si>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</si>
  <si>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</si>
  <si>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</si>
  <si>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</si>
  <si>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</si>
  <si>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</si>
  <si>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</si>
  <si>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</si>
  <si>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</si>
  <si>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</si>
  <si>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</si>
  <si>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</si>
  <si>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</si>
  <si>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</si>
  <si>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</si>
  <si>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</si>
  <si>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</si>
  <si>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</si>
  <si>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</si>
  <si>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</si>
  <si>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</si>
  <si>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</si>
  <si>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</si>
  <si>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</si>
  <si>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</si>
  <si>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</si>
  <si>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</si>
  <si>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</si>
  <si>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</si>
  <si>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</si>
  <si>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</si>
  <si>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</si>
  <si>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</si>
  <si>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</si>
  <si>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</si>
  <si>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</si>
  <si>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</si>
  <si>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</si>
  <si>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</si>
  <si>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</si>
  <si>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</si>
  <si>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</si>
  <si>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</si>
  <si>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</si>
  <si>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</si>
  <si>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</si>
  <si>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</si>
  <si>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</si>
  <si>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</si>
  <si>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</si>
  <si>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</si>
  <si>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</si>
  <si>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</si>
  <si>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</si>
  <si>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</si>
  <si>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</si>
  <si>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</si>
  <si>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</si>
  <si>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</si>
  <si>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</si>
  <si>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</si>
  <si>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</si>
  <si>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</si>
  <si>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</si>
  <si>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</si>
  <si>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</si>
  <si>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</si>
  <si>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</si>
  <si>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</si>
  <si>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</si>
  <si>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</si>
  <si>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</si>
  <si>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</si>
  <si>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</si>
  <si>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</si>
  <si>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</si>
  <si>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</si>
  <si>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</si>
  <si>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</si>
  <si>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</si>
  <si>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</si>
  <si>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</si>
  <si>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</si>
  <si>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</si>
  <si>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</si>
  <si>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</si>
  <si>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</si>
  <si>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</si>
  <si>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</si>
  <si>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</si>
  <si>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</si>
  <si>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</si>
  <si>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</si>
  <si>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</si>
  <si>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</si>
  <si>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</si>
  <si>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</si>
  <si>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</si>
  <si>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</si>
  <si>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</si>
  <si>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</si>
  <si>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</si>
  <si>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</si>
  <si>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</si>
  <si>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</si>
  <si>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</si>
  <si>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</si>
  <si>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</si>
  <si>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</si>
  <si>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</si>
  <si>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</si>
  <si>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</si>
  <si>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</si>
  <si>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</si>
  <si>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</si>
  <si>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</si>
  <si>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</si>
  <si>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</si>
  <si>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</si>
  <si>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</si>
  <si>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</si>
  <si>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</si>
  <si>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</si>
  <si>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</si>
  <si>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</si>
  <si>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</si>
  <si>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</si>
  <si>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</si>
  <si>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</si>
  <si>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</si>
  <si>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</si>
  <si>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</si>
  <si>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</si>
  <si>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</si>
  <si>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</si>
  <si>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</si>
  <si>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</si>
  <si>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</si>
  <si>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</si>
  <si>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</si>
  <si>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</si>
  <si>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</si>
  <si>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</si>
  <si>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</si>
  <si>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</si>
  <si>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</si>
  <si>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</si>
  <si>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</si>
  <si>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</si>
  <si>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</si>
  <si>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</si>
  <si>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</si>
  <si>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</si>
  <si>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</si>
  <si>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</si>
  <si>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</si>
  <si>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</si>
  <si>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</si>
  <si>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</si>
  <si>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</si>
  <si>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</si>
  <si>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</si>
  <si>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</si>
  <si>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</si>
  <si>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</si>
  <si>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</si>
  <si>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</si>
  <si>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</si>
  <si>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</si>
  <si>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</si>
  <si>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</si>
  <si>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</si>
  <si>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</si>
  <si>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</si>
  <si>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</si>
  <si>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</si>
  <si>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</si>
  <si>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</si>
  <si>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</si>
  <si>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</si>
  <si>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</si>
  <si>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</si>
  <si>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</si>
  <si>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</si>
  <si>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</si>
  <si>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</si>
  <si>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</si>
  <si>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</si>
  <si>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</si>
  <si>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</si>
  <si>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</si>
  <si>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</si>
  <si>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</si>
  <si>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</si>
  <si>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</si>
  <si>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</si>
  <si>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</si>
  <si>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</si>
  <si>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</si>
  <si>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</si>
  <si>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</si>
  <si>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</si>
  <si>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</si>
  <si>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</si>
  <si>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</si>
  <si>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</si>
  <si>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</si>
  <si>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</si>
  <si>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</si>
  <si>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</si>
  <si>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</si>
  <si>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</si>
  <si>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</si>
  <si>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</si>
  <si>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</si>
  <si>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</si>
  <si>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</si>
  <si>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</si>
  <si>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</si>
  <si>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</si>
  <si>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</si>
  <si>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</si>
  <si>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</si>
  <si>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</si>
  <si>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</si>
  <si>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</si>
  <si>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</si>
  <si>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</si>
  <si>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</si>
  <si>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</si>
  <si>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</si>
  <si>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</si>
  <si>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</si>
  <si>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</si>
  <si>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</si>
  <si>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</si>
  <si>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</si>
  <si>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</si>
  <si>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</si>
  <si>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</si>
  <si>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</si>
  <si>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</si>
  <si>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</si>
  <si>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</si>
  <si>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</si>
  <si>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</si>
  <si>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</si>
  <si>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</si>
  <si>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</si>
  <si>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</si>
  <si>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</si>
  <si>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</si>
  <si>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</si>
  <si>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</si>
  <si>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</si>
  <si>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</si>
  <si>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</si>
  <si>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</si>
  <si>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</si>
  <si>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</si>
  <si>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</si>
  <si>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</si>
  <si>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</si>
  <si>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</si>
  <si>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</si>
  <si>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</si>
  <si>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</si>
  <si>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</si>
  <si>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</si>
  <si>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</si>
  <si>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</si>
  <si>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</si>
  <si>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</si>
  <si>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</si>
  <si>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</si>
  <si>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</si>
  <si>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</si>
  <si>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</si>
  <si>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</si>
  <si>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</si>
  <si>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</si>
  <si>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</si>
  <si>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</si>
  <si>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</si>
  <si>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</si>
  <si>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</si>
  <si>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</si>
  <si>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</si>
  <si>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</si>
  <si>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</si>
  <si>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</si>
  <si>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</si>
  <si>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</si>
  <si>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</si>
  <si>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</si>
  <si>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</si>
  <si>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</si>
  <si>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</si>
  <si>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</si>
  <si>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</si>
  <si>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</si>
  <si>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</si>
  <si>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</si>
  <si>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</si>
  <si>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</si>
  <si>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</si>
  <si>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</si>
  <si>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</si>
  <si>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</si>
  <si>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</si>
  <si>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</si>
  <si>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</si>
  <si>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</si>
  <si>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</si>
  <si>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</si>
  <si>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</si>
  <si>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</si>
  <si>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</si>
  <si>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</si>
  <si>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</si>
  <si>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</si>
  <si>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</si>
  <si>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</si>
  <si>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</si>
  <si>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</si>
  <si>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</si>
  <si>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</si>
  <si>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</si>
  <si>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</si>
  <si>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</si>
  <si>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</si>
  <si>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</si>
  <si>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</si>
  <si>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</si>
  <si>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</si>
  <si>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</si>
  <si>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</si>
  <si>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</si>
  <si>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</si>
  <si>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</si>
  <si>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</si>
  <si>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</si>
  <si>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</si>
  <si>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</si>
  <si>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</si>
  <si>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</si>
  <si>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</si>
  <si>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</si>
  <si>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</si>
  <si>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</si>
  <si>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</si>
  <si>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</si>
  <si>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</si>
  <si>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</si>
  <si>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</si>
  <si>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</si>
  <si>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</si>
  <si>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</si>
  <si>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</si>
  <si>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</si>
  <si>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</si>
  <si>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</si>
  <si>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</si>
  <si>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</si>
  <si>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</si>
  <si>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</si>
  <si>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</si>
  <si>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</si>
  <si>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</si>
  <si>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</si>
  <si>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</si>
  <si>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</si>
  <si>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</si>
  <si>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</si>
  <si>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</si>
  <si>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</si>
  <si>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</si>
  <si>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</si>
  <si>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</si>
  <si>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</si>
  <si>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</si>
  <si>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</si>
  <si>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</si>
  <si>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</si>
  <si>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</si>
  <si>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</si>
  <si>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</si>
  <si>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</si>
  <si>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</si>
  <si>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</si>
  <si>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</si>
  <si>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</si>
  <si>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</si>
  <si>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</si>
  <si>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</si>
  <si>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</si>
  <si>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</si>
  <si>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</si>
  <si>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</si>
  <si>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</si>
  <si>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</si>
  <si>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</si>
  <si>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</si>
  <si>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</si>
  <si>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</si>
  <si>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</si>
  <si>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</si>
  <si>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</si>
  <si>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</si>
  <si>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</si>
  <si>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</si>
  <si>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</si>
  <si>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</si>
  <si>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</si>
  <si>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</si>
  <si>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</si>
  <si>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</si>
  <si>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</si>
  <si>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</si>
  <si>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</si>
  <si>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</si>
  <si>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</si>
  <si>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</si>
  <si>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</si>
  <si>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</si>
  <si>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</si>
  <si>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</si>
  <si>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</si>
  <si>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</si>
  <si>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</si>
  <si>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</si>
  <si>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</si>
  <si>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</si>
  <si>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</si>
  <si>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</si>
  <si>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</si>
  <si>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</si>
  <si>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</si>
  <si>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</si>
  <si>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</si>
  <si>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</si>
  <si>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</si>
  <si>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</si>
  <si>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</si>
  <si>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</si>
  <si>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</si>
  <si>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</si>
  <si>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</si>
  <si>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</si>
  <si>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</si>
  <si>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</si>
  <si>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</si>
  <si>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</si>
  <si>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</si>
  <si>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</si>
  <si>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</si>
  <si>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</si>
  <si>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</si>
  <si>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</si>
  <si>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</si>
  <si>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</si>
  <si>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</si>
  <si>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</si>
  <si>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</si>
  <si>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</si>
  <si>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</si>
  <si>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</si>
  <si>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</si>
  <si>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</si>
  <si>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</si>
  <si>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</si>
  <si>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</si>
  <si>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</si>
  <si>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</si>
  <si>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</si>
  <si>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</si>
  <si>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</si>
  <si>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</si>
  <si>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</si>
  <si>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</si>
  <si>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</si>
  <si>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</si>
  <si>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</si>
  <si>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</si>
  <si>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</si>
  <si>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</si>
  <si>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</si>
  <si>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</si>
  <si>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</si>
  <si>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</si>
  <si>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</si>
  <si>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</si>
  <si>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</si>
  <si>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</si>
  <si>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</si>
  <si>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</si>
  <si>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</si>
  <si>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</si>
  <si>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</si>
  <si>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</si>
  <si>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</si>
  <si>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</si>
  <si>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</si>
  <si>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</si>
  <si>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</si>
  <si>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</si>
  <si>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</si>
  <si>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</si>
  <si>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</si>
  <si>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</si>
  <si>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</si>
  <si>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</si>
  <si>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</si>
  <si>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</si>
  <si>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</si>
  <si>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</si>
  <si>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</si>
  <si>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</si>
  <si>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</si>
  <si>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</si>
  <si>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</si>
  <si>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</si>
  <si>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</si>
  <si>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</si>
  <si>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</si>
  <si>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</si>
  <si>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</si>
  <si>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</si>
  <si>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</si>
  <si>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</si>
  <si>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</si>
  <si>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</si>
  <si>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</si>
  <si>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</si>
  <si>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</si>
  <si>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</si>
  <si>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</si>
  <si>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</si>
  <si>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</si>
  <si>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</si>
  <si>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</si>
  <si>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</si>
  <si>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</si>
  <si>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</si>
  <si>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</si>
  <si>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</si>
  <si>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</si>
  <si>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</si>
  <si>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</si>
  <si>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</si>
  <si>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</si>
  <si>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</si>
  <si>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</si>
  <si>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</si>
  <si>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</si>
  <si>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</si>
  <si>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</si>
  <si>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</si>
  <si>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</si>
  <si>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</si>
  <si>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</si>
  <si>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</si>
  <si>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</si>
  <si>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</si>
  <si>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</si>
  <si>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</si>
  <si>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</si>
  <si>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</si>
  <si>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</si>
  <si>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</si>
  <si>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</si>
  <si>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</si>
  <si>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</si>
  <si>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</si>
  <si>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</si>
  <si>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</si>
  <si>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</si>
  <si>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</si>
  <si>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</si>
  <si>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</si>
  <si>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</si>
  <si>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</si>
  <si>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</si>
  <si>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</si>
  <si>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</si>
  <si>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</si>
  <si>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</si>
  <si>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</si>
  <si>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</si>
  <si>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</si>
  <si>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</si>
  <si>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</si>
  <si>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</si>
  <si>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</si>
  <si>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COLEGIO DE EDUCACION PROFESIONAL TECNICA DEL ESTADO DE GUANAJUATO</t>
  </si>
  <si>
    <t>Del 1 de Enero al 31 de Marzo de 2026</t>
  </si>
  <si>
    <t>Resultado del Ejercicio (Ahorro/Desahorro)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</si>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</sst>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7" fillId="0" borderId="0" xfId="0" applyFont="1"/>
    <xf numFmtId="0" fontId="8" fillId="11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1</xdr:col>
      <xdr:colOff>1421765</xdr:colOff>
      <xdr:row>54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C93EA3D-2F4A-4960-9659-25594AAA727E}"/>
            </a:ext>
          </a:extLst>
        </xdr:cNvPr>
        <xdr:cNvSpPr txBox="1"/>
      </xdr:nvSpPr>
      <xdr:spPr>
        <a:xfrm>
          <a:off x="0" y="7029450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5</xdr:col>
      <xdr:colOff>59690</xdr:colOff>
      <xdr:row>54</xdr:row>
      <xdr:rowOff>22860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75A69B6-DC06-4ED1-B93D-BB4A9DC7AB0F}"/>
            </a:ext>
          </a:extLst>
        </xdr:cNvPr>
        <xdr:cNvSpPr txBox="1"/>
      </xdr:nvSpPr>
      <xdr:spPr>
        <a:xfrm>
          <a:off x="5895975" y="7029450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232</xdr:row>
      <xdr:rowOff>105833</xdr:rowOff>
    </xdr:from>
    <xdr:to>
      <xdr:col>1</xdr:col>
      <xdr:colOff>2963334</xdr:colOff>
      <xdr:row>246</xdr:row>
      <xdr:rowOff>21166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FECE546-A119-4B9A-BFFD-0509929CAB9E}"/>
            </a:ext>
          </a:extLst>
        </xdr:cNvPr>
        <xdr:cNvSpPr txBox="1"/>
      </xdr:nvSpPr>
      <xdr:spPr>
        <a:xfrm>
          <a:off x="433917" y="32321500"/>
          <a:ext cx="3227917" cy="169333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1</xdr:col>
      <xdr:colOff>5577417</xdr:colOff>
      <xdr:row>232</xdr:row>
      <xdr:rowOff>31750</xdr:rowOff>
    </xdr:from>
    <xdr:to>
      <xdr:col>4</xdr:col>
      <xdr:colOff>603250</xdr:colOff>
      <xdr:row>243</xdr:row>
      <xdr:rowOff>63500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A9DE9F-7A79-4C58-BC02-E06D4B7C7629}"/>
            </a:ext>
          </a:extLst>
        </xdr:cNvPr>
        <xdr:cNvSpPr txBox="1"/>
      </xdr:nvSpPr>
      <xdr:spPr>
        <a:xfrm>
          <a:off x="6275917" y="32247417"/>
          <a:ext cx="3005666" cy="142875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3058583</xdr:colOff>
      <xdr:row>184</xdr:row>
      <xdr:rowOff>52917</xdr:rowOff>
    </xdr:from>
    <xdr:to>
      <xdr:col>4</xdr:col>
      <xdr:colOff>10583</xdr:colOff>
      <xdr:row>203</xdr:row>
      <xdr:rowOff>21167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CF77E1-663B-4BC1-A755-CF6E304E88CD}"/>
            </a:ext>
          </a:extLst>
        </xdr:cNvPr>
        <xdr:cNvSpPr txBox="1"/>
      </xdr:nvSpPr>
      <xdr:spPr>
        <a:xfrm>
          <a:off x="3757083" y="24278167"/>
          <a:ext cx="3958167" cy="238125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5</xdr:col>
      <xdr:colOff>3270250</xdr:colOff>
      <xdr:row>184</xdr:row>
      <xdr:rowOff>10582</xdr:rowOff>
    </xdr:from>
    <xdr:to>
      <xdr:col>8</xdr:col>
      <xdr:colOff>518583</xdr:colOff>
      <xdr:row>205</xdr:row>
      <xdr:rowOff>84665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0FDAB7E-778A-4943-81F6-2FD54746BD37}"/>
            </a:ext>
          </a:extLst>
        </xdr:cNvPr>
        <xdr:cNvSpPr txBox="1"/>
      </xdr:nvSpPr>
      <xdr:spPr>
        <a:xfrm>
          <a:off x="12932833" y="24235832"/>
          <a:ext cx="3979333" cy="274108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43</xdr:row>
      <xdr:rowOff>84667</xdr:rowOff>
    </xdr:from>
    <xdr:to>
      <xdr:col>1</xdr:col>
      <xdr:colOff>2361565</xdr:colOff>
      <xdr:row>50</xdr:row>
      <xdr:rowOff>107527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79663C-B859-4551-8FA8-28DD46DB81CC}"/>
            </a:ext>
          </a:extLst>
        </xdr:cNvPr>
        <xdr:cNvSpPr txBox="1"/>
      </xdr:nvSpPr>
      <xdr:spPr>
        <a:xfrm>
          <a:off x="635000" y="6106584"/>
          <a:ext cx="2425065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1217084</xdr:colOff>
      <xdr:row>43</xdr:row>
      <xdr:rowOff>63500</xdr:rowOff>
    </xdr:from>
    <xdr:to>
      <xdr:col>4</xdr:col>
      <xdr:colOff>847090</xdr:colOff>
      <xdr:row>50</xdr:row>
      <xdr:rowOff>86360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34FBC3A-3F01-435C-94F0-A4063F091B85}"/>
            </a:ext>
          </a:extLst>
        </xdr:cNvPr>
        <xdr:cNvSpPr txBox="1"/>
      </xdr:nvSpPr>
      <xdr:spPr>
        <a:xfrm>
          <a:off x="5281084" y="6085417"/>
          <a:ext cx="2381673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529166</xdr:colOff>
      <xdr:row>154</xdr:row>
      <xdr:rowOff>105833</xdr:rowOff>
    </xdr:from>
    <xdr:to>
      <xdr:col>1</xdr:col>
      <xdr:colOff>2899833</xdr:colOff>
      <xdr:row>166</xdr:row>
      <xdr:rowOff>74083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89B150-E5B3-48D5-8196-9EF91E30171B}"/>
            </a:ext>
          </a:extLst>
        </xdr:cNvPr>
        <xdr:cNvSpPr txBox="1"/>
      </xdr:nvSpPr>
      <xdr:spPr>
        <a:xfrm>
          <a:off x="529166" y="20499916"/>
          <a:ext cx="3069167" cy="149225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1</xdr:col>
      <xdr:colOff>4180417</xdr:colOff>
      <xdr:row>154</xdr:row>
      <xdr:rowOff>63500</xdr:rowOff>
    </xdr:from>
    <xdr:to>
      <xdr:col>4</xdr:col>
      <xdr:colOff>497417</xdr:colOff>
      <xdr:row>166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890D7C-A404-4433-B2DF-9A5CACBF7574}"/>
            </a:ext>
          </a:extLst>
        </xdr:cNvPr>
        <xdr:cNvSpPr txBox="1"/>
      </xdr:nvSpPr>
      <xdr:spPr>
        <a:xfrm>
          <a:off x="4878917" y="20457583"/>
          <a:ext cx="2984500" cy="14605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338666</xdr:colOff>
      <xdr:row>54</xdr:row>
      <xdr:rowOff>116416</xdr:rowOff>
    </xdr:from>
    <xdr:to>
      <xdr:col>1</xdr:col>
      <xdr:colOff>2746798</xdr:colOff>
      <xdr:row>62</xdr:row>
      <xdr:rowOff>12276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C8981D2-9082-49BE-BC47-ED032A5E67CA}"/>
            </a:ext>
          </a:extLst>
        </xdr:cNvPr>
        <xdr:cNvSpPr txBox="1"/>
      </xdr:nvSpPr>
      <xdr:spPr>
        <a:xfrm>
          <a:off x="582083" y="7598833"/>
          <a:ext cx="2408132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243417</xdr:colOff>
      <xdr:row>55</xdr:row>
      <xdr:rowOff>0</xdr:rowOff>
    </xdr:from>
    <xdr:to>
      <xdr:col>4</xdr:col>
      <xdr:colOff>617432</xdr:colOff>
      <xdr:row>62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763A94A-AF93-4B82-AACD-064A4565B6DA}"/>
            </a:ext>
          </a:extLst>
        </xdr:cNvPr>
        <xdr:cNvSpPr txBox="1"/>
      </xdr:nvSpPr>
      <xdr:spPr>
        <a:xfrm>
          <a:off x="4900084" y="7609417"/>
          <a:ext cx="5073015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63</xdr:row>
      <xdr:rowOff>84666</xdr:rowOff>
    </xdr:from>
    <xdr:to>
      <xdr:col>1</xdr:col>
      <xdr:colOff>2557357</xdr:colOff>
      <xdr:row>70</xdr:row>
      <xdr:rowOff>107526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CA1216D-FA87-4A7F-A0D1-ED935E361C3D}"/>
            </a:ext>
          </a:extLst>
        </xdr:cNvPr>
        <xdr:cNvSpPr txBox="1"/>
      </xdr:nvSpPr>
      <xdr:spPr>
        <a:xfrm>
          <a:off x="402167" y="8688916"/>
          <a:ext cx="2398607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1</xdr:col>
      <xdr:colOff>4254500</xdr:colOff>
      <xdr:row>63</xdr:row>
      <xdr:rowOff>31750</xdr:rowOff>
    </xdr:from>
    <xdr:to>
      <xdr:col>4</xdr:col>
      <xdr:colOff>289349</xdr:colOff>
      <xdr:row>70</xdr:row>
      <xdr:rowOff>54610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D84172-2758-42EA-979E-59EEAA5DAB7C}"/>
            </a:ext>
          </a:extLst>
        </xdr:cNvPr>
        <xdr:cNvSpPr txBox="1"/>
      </xdr:nvSpPr>
      <xdr:spPr>
        <a:xfrm>
          <a:off x="4497917" y="8636000"/>
          <a:ext cx="5104765" cy="91186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2211917</xdr:colOff>
      <xdr:row>82</xdr:row>
      <xdr:rowOff>52917</xdr:rowOff>
    </xdr:from>
    <xdr:to>
      <xdr:col>2</xdr:col>
      <xdr:colOff>317500</xdr:colOff>
      <xdr:row>91</xdr:row>
      <xdr:rowOff>105834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6D0FD0E-16C5-40A5-BC52-9BE8DFB52D51}"/>
            </a:ext>
          </a:extLst>
        </xdr:cNvPr>
        <xdr:cNvSpPr txBox="1"/>
      </xdr:nvSpPr>
      <xdr:spPr>
        <a:xfrm>
          <a:off x="2910417" y="10953750"/>
          <a:ext cx="2889250" cy="119591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5</xdr:col>
      <xdr:colOff>1020098</xdr:colOff>
      <xdr:row>81</xdr:row>
      <xdr:rowOff>84563</xdr:rowOff>
    </xdr:from>
    <xdr:to>
      <xdr:col>7</xdr:col>
      <xdr:colOff>846667</xdr:colOff>
      <xdr:row>88</xdr:row>
      <xdr:rowOff>116416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AD8827-9835-4F0B-867E-5CB77936FA56}"/>
            </a:ext>
          </a:extLst>
        </xdr:cNvPr>
        <xdr:cNvSpPr txBox="1"/>
      </xdr:nvSpPr>
      <xdr:spPr>
        <a:xfrm>
          <a:off x="11000181" y="10858396"/>
          <a:ext cx="2874569" cy="92085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12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12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39" activePane="bottomLeft" state="frozen"/>
      <selection activeCell="A14" sqref="A14:B14"/>
      <selection pane="bottomLeft" activeCell="B58" sqref="B58"/>
    </sheetView>
  </sheetViews>
  <sheetFormatPr baseColWidth="10" defaultColWidth="12.81640625" defaultRowHeight="10" x14ac:dyDescent="0.2"/>
  <cols>
    <col min="1" max="1" width="14.54296875" style="1" customWidth="1"/>
    <col min="2" max="2" width="73.81640625" style="1" bestFit="1" customWidth="1"/>
    <col min="3" max="3" width="8" style="1" customWidth="1"/>
    <col min="4" max="4" width="23.26953125" style="1" customWidth="1"/>
    <col min="5" max="16384" width="12.81640625" style="1"/>
  </cols>
  <sheetData>
    <row r="1" spans="1:4" ht="16.399999999999999" customHeight="1" x14ac:dyDescent="0.2">
      <c r="A1" s="168" t="s">
        <v>594</v>
      </c>
      <c r="B1" s="169"/>
      <c r="C1" s="104" t="s">
        <v>493</v>
      </c>
      <c r="D1" s="105">
        <v>2026</v>
      </c>
    </row>
    <row r="2" spans="1:4" ht="16.399999999999999" customHeight="1" x14ac:dyDescent="0.2">
      <c r="A2" s="170" t="s">
        <v>492</v>
      </c>
      <c r="B2" s="171"/>
      <c r="C2" s="10" t="s">
        <v>494</v>
      </c>
      <c r="D2" s="106" t="s">
        <v>499</v>
      </c>
    </row>
    <row r="3" spans="1:4" ht="16.399999999999999" customHeight="1" x14ac:dyDescent="0.2">
      <c r="A3" s="172" t="s">
        <v>595</v>
      </c>
      <c r="B3" s="173"/>
      <c r="C3" s="10" t="s">
        <v>495</v>
      </c>
      <c r="D3" s="107">
        <v>1</v>
      </c>
    </row>
    <row r="4" spans="1:4" ht="16.399999999999999" customHeight="1" x14ac:dyDescent="0.2">
      <c r="A4" s="174" t="s">
        <v>514</v>
      </c>
      <c r="B4" s="175"/>
      <c r="C4" s="175"/>
      <c r="D4" s="176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478</v>
      </c>
      <c r="B10" s="36" t="s">
        <v>548</v>
      </c>
    </row>
    <row r="11" spans="1:4" x14ac:dyDescent="0.2">
      <c r="A11" s="35" t="s">
        <v>479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487</v>
      </c>
    </row>
    <row r="16" spans="1:4" x14ac:dyDescent="0.2">
      <c r="A16" s="35" t="s">
        <v>7</v>
      </c>
      <c r="B16" s="36" t="s">
        <v>488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489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515</v>
      </c>
    </row>
    <row r="41" spans="1:2" ht="10.5" x14ac:dyDescent="0.25">
      <c r="A41" s="4"/>
      <c r="B41" s="36" t="s">
        <v>546</v>
      </c>
    </row>
    <row r="42" spans="1:2" ht="10.5" x14ac:dyDescent="0.25">
      <c r="A42" s="4"/>
      <c r="B42" s="36" t="s">
        <v>547</v>
      </c>
    </row>
    <row r="43" spans="1:2" ht="11" thickBot="1" x14ac:dyDescent="0.3">
      <c r="A43" s="8"/>
      <c r="B43" s="9"/>
    </row>
    <row r="45" spans="1:2" ht="13" x14ac:dyDescent="0.3">
      <c r="A45" s="16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view="pageBreakPreview" topLeftCell="A208" zoomScale="60" zoomScaleNormal="100" workbookViewId="0">
      <selection activeCell="A234" sqref="A234:XFD234"/>
    </sheetView>
  </sheetViews>
  <sheetFormatPr baseColWidth="10" defaultColWidth="9.1796875" defaultRowHeight="10" x14ac:dyDescent="0.2"/>
  <cols>
    <col min="1" max="1" width="10" style="14" customWidth="1"/>
    <col min="2" max="2" width="83" style="14" customWidth="1"/>
    <col min="3" max="4" width="15.54296875" style="14" customWidth="1"/>
    <col min="5" max="5" width="24.1796875" style="14" bestFit="1" customWidth="1"/>
    <col min="6" max="16384" width="9.1796875" style="14"/>
  </cols>
  <sheetData>
    <row r="1" spans="1:5" s="19" customFormat="1" ht="19" customHeight="1" x14ac:dyDescent="0.35">
      <c r="A1" s="171" t="s">
        <v>594</v>
      </c>
      <c r="B1" s="171"/>
      <c r="C1" s="171"/>
      <c r="D1" s="10" t="s">
        <v>496</v>
      </c>
      <c r="E1" s="18">
        <v>2026</v>
      </c>
    </row>
    <row r="2" spans="1:5" s="11" customFormat="1" ht="19" customHeight="1" x14ac:dyDescent="0.35">
      <c r="A2" s="171" t="s">
        <v>501</v>
      </c>
      <c r="B2" s="171"/>
      <c r="C2" s="171"/>
      <c r="D2" s="10" t="s">
        <v>497</v>
      </c>
      <c r="E2" s="18" t="s">
        <v>499</v>
      </c>
    </row>
    <row r="3" spans="1:5" s="11" customFormat="1" ht="19" customHeight="1" x14ac:dyDescent="0.35">
      <c r="A3" s="171" t="s">
        <v>595</v>
      </c>
      <c r="B3" s="171"/>
      <c r="C3" s="171"/>
      <c r="D3" s="10" t="s">
        <v>498</v>
      </c>
      <c r="E3" s="18">
        <v>1</v>
      </c>
    </row>
    <row r="4" spans="1:5" s="11" customFormat="1" ht="19" customHeight="1" x14ac:dyDescent="0.35">
      <c r="A4" s="171" t="s">
        <v>514</v>
      </c>
      <c r="B4" s="171"/>
      <c r="C4" s="171"/>
      <c r="D4" s="10"/>
      <c r="E4" s="18"/>
    </row>
    <row r="5" spans="1:5" ht="10.5" x14ac:dyDescent="0.25">
      <c r="A5" s="12" t="s">
        <v>115</v>
      </c>
      <c r="B5" s="13"/>
      <c r="C5" s="13"/>
      <c r="D5" s="13"/>
      <c r="E5" s="13"/>
    </row>
    <row r="7" spans="1:5" ht="10.5" x14ac:dyDescent="0.25">
      <c r="A7" s="37" t="s">
        <v>550</v>
      </c>
      <c r="B7" s="37"/>
      <c r="C7" s="37"/>
      <c r="D7" s="37"/>
      <c r="E7" s="37"/>
    </row>
    <row r="8" spans="1:5" ht="10.5" x14ac:dyDescent="0.25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588</v>
      </c>
    </row>
    <row r="9" spans="1:5" ht="10.5" x14ac:dyDescent="0.25">
      <c r="A9" s="109">
        <v>4000</v>
      </c>
      <c r="B9" s="108" t="s">
        <v>548</v>
      </c>
      <c r="C9" s="140">
        <f>SUM(C10+C57+C69)</f>
        <v>192003470.19999999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222</v>
      </c>
      <c r="C10" s="140">
        <f>SUM(C11+C21+C27+C30+C36+C39+C48)</f>
        <v>45149523.539999999</v>
      </c>
      <c r="D10" s="78"/>
      <c r="E10" s="39"/>
    </row>
    <row r="11" spans="1:5" ht="10.5" x14ac:dyDescent="0.25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0" x14ac:dyDescent="0.2">
      <c r="A19" s="40">
        <v>4118</v>
      </c>
      <c r="B19" s="42" t="s">
        <v>407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ht="10.5" x14ac:dyDescent="0.25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408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ht="10.5" x14ac:dyDescent="0.25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0" x14ac:dyDescent="0.2">
      <c r="A29" s="40">
        <v>4132</v>
      </c>
      <c r="B29" s="42" t="s">
        <v>409</v>
      </c>
      <c r="C29" s="141">
        <v>0</v>
      </c>
      <c r="D29" s="78"/>
      <c r="E29" s="39"/>
    </row>
    <row r="30" spans="1:5" ht="10.5" x14ac:dyDescent="0.25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0" x14ac:dyDescent="0.2">
      <c r="A34" s="40">
        <v>4145</v>
      </c>
      <c r="B34" s="42" t="s">
        <v>410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ht="10.5" x14ac:dyDescent="0.25">
      <c r="A36" s="109">
        <v>4150</v>
      </c>
      <c r="B36" s="108" t="s">
        <v>411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411</v>
      </c>
      <c r="C37" s="141">
        <v>0</v>
      </c>
      <c r="D37" s="78"/>
      <c r="E37" s="39"/>
    </row>
    <row r="38" spans="1:5" ht="20" x14ac:dyDescent="0.2">
      <c r="A38" s="40">
        <v>4154</v>
      </c>
      <c r="B38" s="42" t="s">
        <v>412</v>
      </c>
      <c r="C38" s="141">
        <v>0</v>
      </c>
      <c r="D38" s="78"/>
      <c r="E38" s="39"/>
    </row>
    <row r="39" spans="1:5" ht="10.5" x14ac:dyDescent="0.25">
      <c r="A39" s="109">
        <v>4160</v>
      </c>
      <c r="B39" s="108" t="s">
        <v>413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0" x14ac:dyDescent="0.2">
      <c r="A45" s="40">
        <v>4166</v>
      </c>
      <c r="B45" s="42" t="s">
        <v>414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ht="10.5" x14ac:dyDescent="0.25">
      <c r="A48" s="109">
        <v>4170</v>
      </c>
      <c r="B48" s="108" t="s">
        <v>491</v>
      </c>
      <c r="C48" s="140">
        <f>SUM(C49:C56)</f>
        <v>45149523.539999999</v>
      </c>
      <c r="D48" s="78"/>
      <c r="E48" s="39"/>
    </row>
    <row r="49" spans="1:5" x14ac:dyDescent="0.2">
      <c r="A49" s="40">
        <v>4171</v>
      </c>
      <c r="B49" s="41" t="s">
        <v>415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416</v>
      </c>
      <c r="C50" s="141">
        <v>0</v>
      </c>
      <c r="D50" s="78"/>
      <c r="E50" s="39"/>
    </row>
    <row r="51" spans="1:5" ht="20" x14ac:dyDescent="0.2">
      <c r="A51" s="40">
        <v>4173</v>
      </c>
      <c r="B51" s="42" t="s">
        <v>417</v>
      </c>
      <c r="C51" s="141">
        <v>45149523.539999999</v>
      </c>
      <c r="D51" s="78"/>
      <c r="E51" s="39"/>
    </row>
    <row r="52" spans="1:5" ht="20" x14ac:dyDescent="0.2">
      <c r="A52" s="40">
        <v>4174</v>
      </c>
      <c r="B52" s="42" t="s">
        <v>418</v>
      </c>
      <c r="C52" s="141">
        <v>0</v>
      </c>
      <c r="D52" s="78"/>
      <c r="E52" s="39"/>
    </row>
    <row r="53" spans="1:5" ht="20" x14ac:dyDescent="0.2">
      <c r="A53" s="40">
        <v>4175</v>
      </c>
      <c r="B53" s="42" t="s">
        <v>419</v>
      </c>
      <c r="C53" s="141">
        <v>0</v>
      </c>
      <c r="D53" s="78"/>
      <c r="E53" s="39"/>
    </row>
    <row r="54" spans="1:5" ht="20" x14ac:dyDescent="0.2">
      <c r="A54" s="40">
        <v>4176</v>
      </c>
      <c r="B54" s="42" t="s">
        <v>420</v>
      </c>
      <c r="C54" s="141">
        <v>0</v>
      </c>
      <c r="D54" s="78"/>
      <c r="E54" s="39"/>
    </row>
    <row r="55" spans="1:5" ht="20" x14ac:dyDescent="0.2">
      <c r="A55" s="40">
        <v>4177</v>
      </c>
      <c r="B55" s="42" t="s">
        <v>421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422</v>
      </c>
      <c r="C56" s="141">
        <v>0</v>
      </c>
      <c r="D56" s="78"/>
      <c r="E56" s="39"/>
    </row>
    <row r="57" spans="1:5" ht="31.5" x14ac:dyDescent="0.25">
      <c r="A57" s="109">
        <v>4200</v>
      </c>
      <c r="B57" s="110" t="s">
        <v>423</v>
      </c>
      <c r="C57" s="140">
        <f>+C58+C64</f>
        <v>146382701.31</v>
      </c>
      <c r="D57" s="78"/>
      <c r="E57" s="39"/>
    </row>
    <row r="58" spans="1:5" ht="21" x14ac:dyDescent="0.25">
      <c r="A58" s="109">
        <v>4210</v>
      </c>
      <c r="B58" s="110" t="s">
        <v>424</v>
      </c>
      <c r="C58" s="140">
        <f>SUM(C59:C63)</f>
        <v>94486539.129999995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94486539.129999995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425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426</v>
      </c>
      <c r="C63" s="141">
        <v>0</v>
      </c>
      <c r="D63" s="78"/>
      <c r="E63" s="39"/>
    </row>
    <row r="64" spans="1:5" ht="10.5" x14ac:dyDescent="0.25">
      <c r="A64" s="109">
        <v>4220</v>
      </c>
      <c r="B64" s="108" t="s">
        <v>254</v>
      </c>
      <c r="C64" s="140">
        <f>SUM(C65:C68)</f>
        <v>51896162.18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51896162.18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427</v>
      </c>
      <c r="C68" s="141">
        <v>0</v>
      </c>
      <c r="D68" s="78"/>
      <c r="E68" s="39"/>
    </row>
    <row r="69" spans="1:5" ht="10.5" x14ac:dyDescent="0.25">
      <c r="A69" s="111">
        <v>4300</v>
      </c>
      <c r="B69" s="108" t="s">
        <v>259</v>
      </c>
      <c r="C69" s="140">
        <f>C70+C73+C79+C81+C83</f>
        <v>471245.35</v>
      </c>
      <c r="D69" s="41"/>
      <c r="E69" s="41"/>
    </row>
    <row r="70" spans="1:5" ht="10.5" x14ac:dyDescent="0.25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ht="10.5" x14ac:dyDescent="0.25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ht="10.5" x14ac:dyDescent="0.25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ht="10.5" x14ac:dyDescent="0.25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ht="10.5" x14ac:dyDescent="0.25">
      <c r="A83" s="111">
        <v>4390</v>
      </c>
      <c r="B83" s="108" t="s">
        <v>270</v>
      </c>
      <c r="C83" s="140">
        <f>SUM(C84:C90)</f>
        <v>471245.35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471245.35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ht="10.5" x14ac:dyDescent="0.25">
      <c r="A92" s="37" t="s">
        <v>549</v>
      </c>
      <c r="B92" s="37"/>
      <c r="C92" s="37"/>
      <c r="D92" s="37"/>
      <c r="E92" s="37"/>
    </row>
    <row r="93" spans="1:5" ht="10.5" x14ac:dyDescent="0.25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588</v>
      </c>
    </row>
    <row r="94" spans="1:5" ht="10.5" x14ac:dyDescent="0.25">
      <c r="A94" s="111">
        <v>5000</v>
      </c>
      <c r="B94" s="108" t="s">
        <v>276</v>
      </c>
      <c r="C94" s="140">
        <f>C95+C123+C156+C166+C181+C210</f>
        <v>128857450.91999999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1">
        <v>5100</v>
      </c>
      <c r="B95" s="108" t="s">
        <v>277</v>
      </c>
      <c r="C95" s="140">
        <f>C96+C103+C113</f>
        <v>123413888.61999999</v>
      </c>
      <c r="D95" s="112">
        <f>C95/$C$94</f>
        <v>0.95775516075217426</v>
      </c>
      <c r="E95" s="41"/>
    </row>
    <row r="96" spans="1:5" ht="10.5" x14ac:dyDescent="0.25">
      <c r="A96" s="111">
        <v>5110</v>
      </c>
      <c r="B96" s="108" t="s">
        <v>278</v>
      </c>
      <c r="C96" s="140">
        <f>SUM(C97:C102)</f>
        <v>108850342.35999998</v>
      </c>
      <c r="D96" s="112">
        <f t="shared" ref="D96:D159" si="0">C96/$C$94</f>
        <v>0.84473456197405894</v>
      </c>
      <c r="E96" s="41"/>
    </row>
    <row r="97" spans="1:5" x14ac:dyDescent="0.2">
      <c r="A97" s="43">
        <v>5111</v>
      </c>
      <c r="B97" s="41" t="s">
        <v>279</v>
      </c>
      <c r="C97" s="141">
        <v>40743334.729999997</v>
      </c>
      <c r="D97" s="44">
        <f t="shared" si="0"/>
        <v>0.31618920317844201</v>
      </c>
      <c r="E97" s="41"/>
    </row>
    <row r="98" spans="1:5" x14ac:dyDescent="0.2">
      <c r="A98" s="43">
        <v>5112</v>
      </c>
      <c r="B98" s="41" t="s">
        <v>280</v>
      </c>
      <c r="C98" s="141">
        <v>14466104.939999999</v>
      </c>
      <c r="D98" s="44">
        <f t="shared" si="0"/>
        <v>0.11226440408929983</v>
      </c>
      <c r="E98" s="41"/>
    </row>
    <row r="99" spans="1:5" x14ac:dyDescent="0.2">
      <c r="A99" s="43">
        <v>5113</v>
      </c>
      <c r="B99" s="41" t="s">
        <v>281</v>
      </c>
      <c r="C99" s="141">
        <v>25604806.539999999</v>
      </c>
      <c r="D99" s="44">
        <f t="shared" si="0"/>
        <v>0.19870644931426215</v>
      </c>
      <c r="E99" s="41"/>
    </row>
    <row r="100" spans="1:5" x14ac:dyDescent="0.2">
      <c r="A100" s="43">
        <v>5114</v>
      </c>
      <c r="B100" s="41" t="s">
        <v>282</v>
      </c>
      <c r="C100" s="141">
        <v>12198283.35</v>
      </c>
      <c r="D100" s="44">
        <f t="shared" si="0"/>
        <v>9.4664943803468501E-2</v>
      </c>
      <c r="E100" s="41"/>
    </row>
    <row r="101" spans="1:5" x14ac:dyDescent="0.2">
      <c r="A101" s="43">
        <v>5115</v>
      </c>
      <c r="B101" s="41" t="s">
        <v>283</v>
      </c>
      <c r="C101" s="141">
        <v>10405147.74</v>
      </c>
      <c r="D101" s="44">
        <f t="shared" si="0"/>
        <v>8.0749290519955608E-2</v>
      </c>
      <c r="E101" s="41"/>
    </row>
    <row r="102" spans="1:5" x14ac:dyDescent="0.2">
      <c r="A102" s="43">
        <v>5116</v>
      </c>
      <c r="B102" s="41" t="s">
        <v>284</v>
      </c>
      <c r="C102" s="141">
        <v>5432665.0599999996</v>
      </c>
      <c r="D102" s="44">
        <f t="shared" si="0"/>
        <v>4.2160271068630885E-2</v>
      </c>
      <c r="E102" s="41"/>
    </row>
    <row r="103" spans="1:5" ht="10.5" x14ac:dyDescent="0.25">
      <c r="A103" s="111">
        <v>5120</v>
      </c>
      <c r="B103" s="108" t="s">
        <v>285</v>
      </c>
      <c r="C103" s="140">
        <f>SUM(C104:C112)</f>
        <v>1417936.53</v>
      </c>
      <c r="D103" s="112">
        <f t="shared" si="0"/>
        <v>1.1003915721414615E-2</v>
      </c>
      <c r="E103" s="41"/>
    </row>
    <row r="104" spans="1:5" x14ac:dyDescent="0.2">
      <c r="A104" s="43">
        <v>5121</v>
      </c>
      <c r="B104" s="41" t="s">
        <v>286</v>
      </c>
      <c r="C104" s="141">
        <v>600110.55000000005</v>
      </c>
      <c r="D104" s="44">
        <f t="shared" si="0"/>
        <v>4.6571660832602797E-3</v>
      </c>
      <c r="E104" s="41"/>
    </row>
    <row r="105" spans="1:5" x14ac:dyDescent="0.2">
      <c r="A105" s="43">
        <v>5122</v>
      </c>
      <c r="B105" s="41" t="s">
        <v>287</v>
      </c>
      <c r="C105" s="141">
        <v>178967.18</v>
      </c>
      <c r="D105" s="44">
        <f t="shared" si="0"/>
        <v>1.3888772338908845E-3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209401.67</v>
      </c>
      <c r="D107" s="44">
        <f t="shared" si="0"/>
        <v>1.6250645073679535E-3</v>
      </c>
      <c r="E107" s="41"/>
    </row>
    <row r="108" spans="1:5" x14ac:dyDescent="0.2">
      <c r="A108" s="43">
        <v>5125</v>
      </c>
      <c r="B108" s="41" t="s">
        <v>290</v>
      </c>
      <c r="C108" s="141">
        <v>41135.58</v>
      </c>
      <c r="D108" s="44">
        <f t="shared" si="0"/>
        <v>3.192332279298204E-4</v>
      </c>
      <c r="E108" s="41"/>
    </row>
    <row r="109" spans="1:5" x14ac:dyDescent="0.2">
      <c r="A109" s="43">
        <v>5126</v>
      </c>
      <c r="B109" s="41" t="s">
        <v>291</v>
      </c>
      <c r="C109" s="141">
        <v>258080.53</v>
      </c>
      <c r="D109" s="44">
        <f t="shared" si="0"/>
        <v>2.0028374623072983E-3</v>
      </c>
      <c r="E109" s="41"/>
    </row>
    <row r="110" spans="1:5" x14ac:dyDescent="0.2">
      <c r="A110" s="43">
        <v>5127</v>
      </c>
      <c r="B110" s="41" t="s">
        <v>292</v>
      </c>
      <c r="C110" s="141">
        <v>36065.31</v>
      </c>
      <c r="D110" s="44">
        <f t="shared" si="0"/>
        <v>2.7988532865197549E-4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94175.71</v>
      </c>
      <c r="D112" s="44">
        <f t="shared" si="0"/>
        <v>7.3085187800640394E-4</v>
      </c>
      <c r="E112" s="41"/>
    </row>
    <row r="113" spans="1:5" ht="10.5" x14ac:dyDescent="0.25">
      <c r="A113" s="111">
        <v>5130</v>
      </c>
      <c r="B113" s="108" t="s">
        <v>295</v>
      </c>
      <c r="C113" s="140">
        <f>SUM(C114:C122)</f>
        <v>13145609.729999999</v>
      </c>
      <c r="D113" s="112">
        <f t="shared" si="0"/>
        <v>0.10201668305670065</v>
      </c>
      <c r="E113" s="41"/>
    </row>
    <row r="114" spans="1:5" x14ac:dyDescent="0.2">
      <c r="A114" s="43">
        <v>5131</v>
      </c>
      <c r="B114" s="41" t="s">
        <v>296</v>
      </c>
      <c r="C114" s="141">
        <v>1467236.49</v>
      </c>
      <c r="D114" s="44">
        <f t="shared" si="0"/>
        <v>1.1386508731349349E-2</v>
      </c>
      <c r="E114" s="41"/>
    </row>
    <row r="115" spans="1:5" x14ac:dyDescent="0.2">
      <c r="A115" s="43">
        <v>5132</v>
      </c>
      <c r="B115" s="41" t="s">
        <v>297</v>
      </c>
      <c r="C115" s="141">
        <v>174804.53</v>
      </c>
      <c r="D115" s="44">
        <f t="shared" si="0"/>
        <v>1.3565729319643756E-3</v>
      </c>
      <c r="E115" s="41"/>
    </row>
    <row r="116" spans="1:5" x14ac:dyDescent="0.2">
      <c r="A116" s="43">
        <v>5133</v>
      </c>
      <c r="B116" s="41" t="s">
        <v>298</v>
      </c>
      <c r="C116" s="141">
        <v>724776.8</v>
      </c>
      <c r="D116" s="44">
        <f t="shared" si="0"/>
        <v>5.6246402115308902E-3</v>
      </c>
      <c r="E116" s="41"/>
    </row>
    <row r="117" spans="1:5" x14ac:dyDescent="0.2">
      <c r="A117" s="43">
        <v>5134</v>
      </c>
      <c r="B117" s="41" t="s">
        <v>299</v>
      </c>
      <c r="C117" s="141">
        <v>7418454.1200000001</v>
      </c>
      <c r="D117" s="44">
        <f t="shared" si="0"/>
        <v>5.7571014070468322E-2</v>
      </c>
      <c r="E117" s="41"/>
    </row>
    <row r="118" spans="1:5" x14ac:dyDescent="0.2">
      <c r="A118" s="43">
        <v>5135</v>
      </c>
      <c r="B118" s="41" t="s">
        <v>300</v>
      </c>
      <c r="C118" s="141">
        <v>727430.11</v>
      </c>
      <c r="D118" s="44">
        <f t="shared" si="0"/>
        <v>5.6452312598641932E-3</v>
      </c>
      <c r="E118" s="41"/>
    </row>
    <row r="119" spans="1:5" x14ac:dyDescent="0.2">
      <c r="A119" s="43">
        <v>5136</v>
      </c>
      <c r="B119" s="41" t="s">
        <v>301</v>
      </c>
      <c r="C119" s="141">
        <v>1403.6</v>
      </c>
      <c r="D119" s="44">
        <f t="shared" si="0"/>
        <v>1.0892656885409076E-5</v>
      </c>
      <c r="E119" s="41"/>
    </row>
    <row r="120" spans="1:5" x14ac:dyDescent="0.2">
      <c r="A120" s="43">
        <v>5137</v>
      </c>
      <c r="B120" s="41" t="s">
        <v>302</v>
      </c>
      <c r="C120" s="141">
        <v>43088.29</v>
      </c>
      <c r="D120" s="44">
        <f t="shared" si="0"/>
        <v>3.3438726043673631E-4</v>
      </c>
      <c r="E120" s="41"/>
    </row>
    <row r="121" spans="1:5" x14ac:dyDescent="0.2">
      <c r="A121" s="43">
        <v>5138</v>
      </c>
      <c r="B121" s="41" t="s">
        <v>303</v>
      </c>
      <c r="C121" s="141">
        <v>110935.2</v>
      </c>
      <c r="D121" s="44">
        <f t="shared" si="0"/>
        <v>8.6091412803806849E-4</v>
      </c>
      <c r="E121" s="41"/>
    </row>
    <row r="122" spans="1:5" x14ac:dyDescent="0.2">
      <c r="A122" s="43">
        <v>5139</v>
      </c>
      <c r="B122" s="41" t="s">
        <v>304</v>
      </c>
      <c r="C122" s="141">
        <v>2477480.59</v>
      </c>
      <c r="D122" s="44">
        <f t="shared" si="0"/>
        <v>1.9226521806163323E-2</v>
      </c>
      <c r="E122" s="41"/>
    </row>
    <row r="123" spans="1:5" ht="10.5" x14ac:dyDescent="0.25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ht="10.5" x14ac:dyDescent="0.25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ht="10.5" x14ac:dyDescent="0.25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ht="10.5" x14ac:dyDescent="0.25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ht="10.5" x14ac:dyDescent="0.25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ht="10.5" x14ac:dyDescent="0.25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ht="10.5" x14ac:dyDescent="0.25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ht="10.5" x14ac:dyDescent="0.25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ht="10.5" x14ac:dyDescent="0.25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ht="10.5" x14ac:dyDescent="0.25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ht="10.5" x14ac:dyDescent="0.25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ht="10.5" x14ac:dyDescent="0.25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ht="10.5" x14ac:dyDescent="0.25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ht="10.5" x14ac:dyDescent="0.25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ht="10.5" x14ac:dyDescent="0.25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ht="10.5" x14ac:dyDescent="0.25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ht="10.5" x14ac:dyDescent="0.25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ht="10.5" x14ac:dyDescent="0.25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ht="10.5" x14ac:dyDescent="0.25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ht="10.5" x14ac:dyDescent="0.25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ht="10.5" x14ac:dyDescent="0.25">
      <c r="A181" s="111">
        <v>5500</v>
      </c>
      <c r="B181" s="108" t="s">
        <v>356</v>
      </c>
      <c r="C181" s="140">
        <f>C182+C191+C194+C200</f>
        <v>5443562.2999999998</v>
      </c>
      <c r="D181" s="112">
        <f t="shared" si="1"/>
        <v>4.224483924782578E-2</v>
      </c>
      <c r="E181" s="41"/>
    </row>
    <row r="182" spans="1:5" ht="10.5" x14ac:dyDescent="0.25">
      <c r="A182" s="111">
        <v>5510</v>
      </c>
      <c r="B182" s="108" t="s">
        <v>357</v>
      </c>
      <c r="C182" s="140">
        <f>SUM(C183:C190)</f>
        <v>5443550.6600000001</v>
      </c>
      <c r="D182" s="112">
        <f t="shared" si="1"/>
        <v>4.2244748915447508E-2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145768.29999999999</v>
      </c>
      <c r="D185" s="44">
        <f t="shared" si="1"/>
        <v>1.1312368742301053E-3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5297782.3600000003</v>
      </c>
      <c r="D187" s="44">
        <f t="shared" si="1"/>
        <v>4.1113512041217402E-2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ht="10.5" x14ac:dyDescent="0.25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ht="10.5" x14ac:dyDescent="0.25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ht="10.5" x14ac:dyDescent="0.25">
      <c r="A200" s="111">
        <v>5590</v>
      </c>
      <c r="B200" s="108" t="s">
        <v>373</v>
      </c>
      <c r="C200" s="140">
        <f>SUM(C201:C209)</f>
        <v>11.64</v>
      </c>
      <c r="D200" s="112">
        <f t="shared" si="1"/>
        <v>9.0332378274552335E-8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11.64</v>
      </c>
      <c r="D209" s="44">
        <f t="shared" si="1"/>
        <v>9.0332378274552335E-8</v>
      </c>
      <c r="E209" s="41"/>
    </row>
    <row r="210" spans="1:5" ht="10.5" x14ac:dyDescent="0.25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ht="10.5" x14ac:dyDescent="0.25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ht="13" x14ac:dyDescent="0.3">
      <c r="B214" s="161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fitToHeight="0" orientation="portrait" verticalDpi="0" r:id="rId1"/>
  <rowBreaks count="2" manualBreakCount="2">
    <brk id="96" min="1" max="4" man="1"/>
    <brk id="208" min="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view="pageBreakPreview" topLeftCell="B151" zoomScale="60" zoomScaleNormal="98" workbookViewId="0">
      <selection activeCell="B186" sqref="A186:XFD186"/>
    </sheetView>
  </sheetViews>
  <sheetFormatPr baseColWidth="10" defaultColWidth="9.17968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1796875" style="14" customWidth="1"/>
    <col min="5" max="5" width="28" style="14" customWidth="1"/>
    <col min="6" max="6" width="53.81640625" style="14" bestFit="1" customWidth="1"/>
    <col min="7" max="7" width="16.54296875" style="14" customWidth="1"/>
    <col min="8" max="8" width="26" style="14" customWidth="1"/>
    <col min="9" max="9" width="27.1796875" style="14" customWidth="1"/>
    <col min="10" max="10" width="22.1796875" style="14" customWidth="1"/>
    <col min="11" max="16384" width="9.1796875" style="14"/>
  </cols>
  <sheetData>
    <row r="1" spans="1:8" s="11" customFormat="1" ht="19" customHeight="1" x14ac:dyDescent="0.35">
      <c r="A1" s="177" t="s">
        <v>594</v>
      </c>
      <c r="B1" s="178"/>
      <c r="C1" s="178"/>
      <c r="D1" s="178"/>
      <c r="E1" s="178"/>
      <c r="F1" s="178"/>
      <c r="G1" s="10" t="s">
        <v>496</v>
      </c>
      <c r="H1" s="18">
        <v>2026</v>
      </c>
    </row>
    <row r="2" spans="1:8" s="11" customFormat="1" ht="19" customHeight="1" x14ac:dyDescent="0.35">
      <c r="A2" s="177" t="s">
        <v>500</v>
      </c>
      <c r="B2" s="178"/>
      <c r="C2" s="178"/>
      <c r="D2" s="178"/>
      <c r="E2" s="178"/>
      <c r="F2" s="178"/>
      <c r="G2" s="10" t="s">
        <v>497</v>
      </c>
      <c r="H2" s="18" t="s">
        <v>499</v>
      </c>
    </row>
    <row r="3" spans="1:8" s="11" customFormat="1" ht="19" customHeight="1" x14ac:dyDescent="0.35">
      <c r="A3" s="177" t="s">
        <v>595</v>
      </c>
      <c r="B3" s="178"/>
      <c r="C3" s="178"/>
      <c r="D3" s="178"/>
      <c r="E3" s="178"/>
      <c r="F3" s="178"/>
      <c r="G3" s="10" t="s">
        <v>498</v>
      </c>
      <c r="H3" s="18">
        <v>1</v>
      </c>
    </row>
    <row r="4" spans="1:8" s="11" customFormat="1" ht="19" customHeight="1" x14ac:dyDescent="0.35">
      <c r="A4" s="177" t="s">
        <v>514</v>
      </c>
      <c r="B4" s="178"/>
      <c r="C4" s="178"/>
      <c r="D4" s="178"/>
      <c r="E4" s="178"/>
      <c r="F4" s="178"/>
      <c r="G4" s="10"/>
      <c r="H4" s="18"/>
    </row>
    <row r="5" spans="1:8" ht="10.5" x14ac:dyDescent="0.25">
      <c r="A5" s="12" t="s">
        <v>115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87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236325.8</v>
      </c>
    </row>
    <row r="12" spans="1:8" x14ac:dyDescent="0.2">
      <c r="C12" s="143"/>
    </row>
    <row r="13" spans="1:8" ht="10.5" x14ac:dyDescent="0.25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12287154.390000001</v>
      </c>
      <c r="D15" s="143">
        <v>12300952.470000001</v>
      </c>
      <c r="E15" s="143">
        <v>12210388.51</v>
      </c>
      <c r="F15" s="143">
        <v>12219425.560000001</v>
      </c>
      <c r="G15" s="143">
        <v>13360874.02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ht="10.5" x14ac:dyDescent="0.25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508299.41</v>
      </c>
      <c r="D20" s="143">
        <v>508299.41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107943</v>
      </c>
      <c r="D21" s="143">
        <v>107943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480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481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ht="10.5" x14ac:dyDescent="0.25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ht="10.5" x14ac:dyDescent="0.25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ht="10.5" x14ac:dyDescent="0.25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551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ht="10.5" x14ac:dyDescent="0.25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552</v>
      </c>
      <c r="G55" s="15" t="s">
        <v>553</v>
      </c>
      <c r="H55" s="15" t="s">
        <v>99</v>
      </c>
      <c r="I55" s="15" t="s">
        <v>554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1050510063.9</v>
      </c>
      <c r="D56" s="143">
        <f>SUM(D57:D63)</f>
        <v>145768.29999999999</v>
      </c>
      <c r="E56" s="143">
        <f>SUM(E57:E63)</f>
        <v>487771.9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155662854.03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826809708.46000004</v>
      </c>
      <c r="D59" s="143">
        <v>145768.29999999999</v>
      </c>
      <c r="E59" s="143">
        <v>487771.9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68037501.409999996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350991703.31999993</v>
      </c>
      <c r="D64" s="143">
        <f t="shared" ref="D64:E64" si="0">SUM(D65:D72)</f>
        <v>5297782.3600000003</v>
      </c>
      <c r="E64" s="143">
        <f t="shared" si="0"/>
        <v>288866200.16000003</v>
      </c>
    </row>
    <row r="65" spans="1:9" x14ac:dyDescent="0.2">
      <c r="A65" s="16">
        <v>1241</v>
      </c>
      <c r="B65" s="14" t="s">
        <v>157</v>
      </c>
      <c r="C65" s="143">
        <v>156373571.75999999</v>
      </c>
      <c r="D65" s="143">
        <v>2649434.9500000002</v>
      </c>
      <c r="E65" s="143">
        <v>195070289.18000001</v>
      </c>
    </row>
    <row r="66" spans="1:9" x14ac:dyDescent="0.2">
      <c r="A66" s="16">
        <v>1242</v>
      </c>
      <c r="B66" s="14" t="s">
        <v>158</v>
      </c>
      <c r="C66" s="143">
        <v>10075136.16</v>
      </c>
      <c r="D66" s="143">
        <v>196732.4</v>
      </c>
      <c r="E66" s="143">
        <v>7855869.75</v>
      </c>
    </row>
    <row r="67" spans="1:9" x14ac:dyDescent="0.2">
      <c r="A67" s="16">
        <v>1243</v>
      </c>
      <c r="B67" s="14" t="s">
        <v>159</v>
      </c>
      <c r="C67" s="143">
        <v>10289783.470000001</v>
      </c>
      <c r="D67" s="143">
        <v>209588.35</v>
      </c>
      <c r="E67" s="143">
        <v>8382456.3300000001</v>
      </c>
    </row>
    <row r="68" spans="1:9" x14ac:dyDescent="0.2">
      <c r="A68" s="16">
        <v>1244</v>
      </c>
      <c r="B68" s="14" t="s">
        <v>160</v>
      </c>
      <c r="C68" s="143">
        <v>17529094.48</v>
      </c>
      <c r="D68" s="143">
        <v>328198.63</v>
      </c>
      <c r="E68" s="143">
        <v>12514932.970000001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155160693.06</v>
      </c>
      <c r="D70" s="143">
        <v>1913828.03</v>
      </c>
      <c r="E70" s="143">
        <v>64957406.619999997</v>
      </c>
    </row>
    <row r="71" spans="1:9" x14ac:dyDescent="0.2">
      <c r="A71" s="16">
        <v>1247</v>
      </c>
      <c r="B71" s="14" t="s">
        <v>163</v>
      </c>
      <c r="C71" s="143">
        <v>1563424.39</v>
      </c>
      <c r="D71" s="143">
        <v>0</v>
      </c>
      <c r="E71" s="143">
        <v>85245.31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ht="10.5" x14ac:dyDescent="0.25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555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ht="10.5" x14ac:dyDescent="0.25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ht="10.5" x14ac:dyDescent="0.25">
      <c r="A96" s="13" t="s">
        <v>556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483</v>
      </c>
      <c r="C99" s="143">
        <v>0</v>
      </c>
    </row>
    <row r="100" spans="1:8" x14ac:dyDescent="0.2">
      <c r="A100" s="16">
        <v>1192</v>
      </c>
      <c r="B100" s="14" t="s">
        <v>484</v>
      </c>
      <c r="C100" s="143">
        <v>0</v>
      </c>
    </row>
    <row r="101" spans="1:8" x14ac:dyDescent="0.2">
      <c r="A101" s="16">
        <v>1193</v>
      </c>
      <c r="B101" s="14" t="s">
        <v>485</v>
      </c>
      <c r="C101" s="143">
        <v>0</v>
      </c>
    </row>
    <row r="102" spans="1:8" x14ac:dyDescent="0.2">
      <c r="A102" s="16">
        <v>1194</v>
      </c>
      <c r="B102" s="14" t="s">
        <v>486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ht="10.5" x14ac:dyDescent="0.25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575</v>
      </c>
    </row>
    <row r="110" spans="1:8" x14ac:dyDescent="0.2">
      <c r="A110" s="16">
        <v>2110</v>
      </c>
      <c r="B110" s="14" t="s">
        <v>188</v>
      </c>
      <c r="C110" s="143">
        <f>SUM(C111:C119)</f>
        <v>34502333.399999999</v>
      </c>
      <c r="D110" s="143">
        <f>SUM(D111:D119)</f>
        <v>34502333.399999999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8174373.0499999998</v>
      </c>
      <c r="D111" s="143">
        <f>C111</f>
        <v>8174373.0499999998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5683395.9500000002</v>
      </c>
      <c r="D112" s="143">
        <f t="shared" ref="D112:D119" si="1">C112</f>
        <v>5683395.9500000002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9415852.4600000009</v>
      </c>
      <c r="D117" s="143">
        <f t="shared" si="1"/>
        <v>9415852.4600000009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11228711.939999999</v>
      </c>
      <c r="D119" s="143">
        <f t="shared" si="1"/>
        <v>11228711.939999999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ht="10.5" x14ac:dyDescent="0.25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ht="10.5" x14ac:dyDescent="0.25">
      <c r="A142" s="13" t="s">
        <v>557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558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559</v>
      </c>
      <c r="C145" s="143">
        <v>0</v>
      </c>
    </row>
    <row r="146" spans="1:5" x14ac:dyDescent="0.2">
      <c r="A146" s="16">
        <v>2152</v>
      </c>
      <c r="B146" s="14" t="s">
        <v>560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ht="10.5" x14ac:dyDescent="0.25">
      <c r="A153" s="113" t="s">
        <v>561</v>
      </c>
      <c r="B153" s="113"/>
      <c r="C153" s="113"/>
      <c r="D153" s="113"/>
      <c r="E153" s="113"/>
    </row>
    <row r="154" spans="1:5" ht="10.5" x14ac:dyDescent="0.25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562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563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564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565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566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567</v>
      </c>
      <c r="C160" s="145">
        <v>0</v>
      </c>
      <c r="D160" s="117"/>
    </row>
    <row r="161" spans="1:5" x14ac:dyDescent="0.2">
      <c r="A161" s="116">
        <v>2262</v>
      </c>
      <c r="B161" s="117" t="s">
        <v>568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569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570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571</v>
      </c>
      <c r="B165" s="113"/>
      <c r="C165" s="113"/>
      <c r="D165" s="113"/>
      <c r="E165" s="113"/>
    </row>
    <row r="166" spans="1:5" ht="10.5" x14ac:dyDescent="0.25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572</v>
      </c>
      <c r="C167" s="145">
        <f>SUM(C168:C170)</f>
        <v>5655.76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573</v>
      </c>
      <c r="C168" s="145">
        <v>5656.12</v>
      </c>
      <c r="D168" s="117"/>
      <c r="E168" s="117"/>
    </row>
    <row r="169" spans="1:5" x14ac:dyDescent="0.2">
      <c r="A169" s="116">
        <v>2192</v>
      </c>
      <c r="B169" s="117" t="s">
        <v>574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-0.36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ht="13" x14ac:dyDescent="0.3">
      <c r="A173" s="117"/>
      <c r="B173" s="161" t="s">
        <v>516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view="pageBreakPreview" topLeftCell="A8" zoomScale="60" zoomScaleNormal="100" workbookViewId="0">
      <selection activeCell="B15" sqref="B15"/>
    </sheetView>
  </sheetViews>
  <sheetFormatPr baseColWidth="10" defaultColWidth="9.1796875" defaultRowHeight="10" x14ac:dyDescent="0.2"/>
  <cols>
    <col min="1" max="1" width="10" style="22" customWidth="1"/>
    <col min="2" max="2" width="48.1796875" style="22" customWidth="1"/>
    <col min="3" max="3" width="22.81640625" style="22" customWidth="1"/>
    <col min="4" max="4" width="16.54296875" style="22" customWidth="1"/>
    <col min="5" max="5" width="24.1796875" style="22" bestFit="1" customWidth="1"/>
    <col min="6" max="16384" width="9.1796875" style="22"/>
  </cols>
  <sheetData>
    <row r="1" spans="1:5" ht="19" customHeight="1" x14ac:dyDescent="0.2">
      <c r="A1" s="164" t="s">
        <v>594</v>
      </c>
      <c r="B1" s="164"/>
      <c r="C1" s="164"/>
      <c r="D1" s="20" t="s">
        <v>496</v>
      </c>
      <c r="E1" s="21">
        <v>2026</v>
      </c>
    </row>
    <row r="2" spans="1:5" ht="19" customHeight="1" x14ac:dyDescent="0.2">
      <c r="A2" s="164" t="s">
        <v>502</v>
      </c>
      <c r="B2" s="164"/>
      <c r="C2" s="164"/>
      <c r="D2" s="20" t="s">
        <v>497</v>
      </c>
      <c r="E2" s="21" t="s">
        <v>499</v>
      </c>
    </row>
    <row r="3" spans="1:5" ht="19" customHeight="1" x14ac:dyDescent="0.2">
      <c r="A3" s="164" t="s">
        <v>595</v>
      </c>
      <c r="B3" s="164"/>
      <c r="C3" s="164"/>
      <c r="D3" s="20" t="s">
        <v>498</v>
      </c>
      <c r="E3" s="21">
        <v>1</v>
      </c>
    </row>
    <row r="4" spans="1:5" ht="19" customHeight="1" x14ac:dyDescent="0.2">
      <c r="A4" s="164" t="s">
        <v>514</v>
      </c>
      <c r="B4" s="164"/>
      <c r="C4" s="164"/>
      <c r="D4" s="20"/>
      <c r="E4" s="21"/>
    </row>
    <row r="5" spans="1:5" ht="10.5" x14ac:dyDescent="0.25">
      <c r="A5" s="23" t="s">
        <v>115</v>
      </c>
      <c r="B5" s="24"/>
      <c r="C5" s="24"/>
      <c r="D5" s="24"/>
      <c r="E5" s="24"/>
    </row>
    <row r="7" spans="1:5" ht="10.5" x14ac:dyDescent="0.25">
      <c r="A7" s="24" t="s">
        <v>106</v>
      </c>
      <c r="B7" s="24"/>
      <c r="C7" s="24"/>
      <c r="D7" s="24"/>
      <c r="E7" s="24"/>
    </row>
    <row r="8" spans="1:5" ht="10.5" x14ac:dyDescent="0.25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199211126.08000001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119153863.09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ht="10.5" x14ac:dyDescent="0.25">
      <c r="A13" s="24" t="s">
        <v>107</v>
      </c>
      <c r="B13" s="24"/>
      <c r="C13" s="24"/>
      <c r="D13" s="24"/>
      <c r="E13" s="24"/>
    </row>
    <row r="14" spans="1:5" ht="10.5" x14ac:dyDescent="0.25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596</v>
      </c>
      <c r="C15" s="146">
        <v>63146019.280000001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386</v>
      </c>
      <c r="C16" s="146">
        <v>-266952656.88999999</v>
      </c>
    </row>
    <row r="17" spans="1:5" x14ac:dyDescent="0.2">
      <c r="A17" s="26">
        <v>3230</v>
      </c>
      <c r="B17" s="22" t="s">
        <v>387</v>
      </c>
      <c r="C17" s="146">
        <f>SUM(C18:C21)</f>
        <v>351943661.03999996</v>
      </c>
    </row>
    <row r="18" spans="1:5" x14ac:dyDescent="0.2">
      <c r="A18" s="26">
        <v>3231</v>
      </c>
      <c r="B18" s="22" t="s">
        <v>388</v>
      </c>
      <c r="C18" s="146">
        <v>347525674.52999997</v>
      </c>
    </row>
    <row r="19" spans="1:5" x14ac:dyDescent="0.2">
      <c r="A19" s="26">
        <v>3232</v>
      </c>
      <c r="B19" s="22" t="s">
        <v>389</v>
      </c>
      <c r="C19" s="146">
        <v>4417986.51</v>
      </c>
      <c r="E19" s="14"/>
    </row>
    <row r="20" spans="1:5" x14ac:dyDescent="0.2">
      <c r="A20" s="26">
        <v>3233</v>
      </c>
      <c r="B20" s="22" t="s">
        <v>390</v>
      </c>
      <c r="C20" s="146">
        <v>0</v>
      </c>
    </row>
    <row r="21" spans="1:5" x14ac:dyDescent="0.2">
      <c r="A21" s="26">
        <v>3239</v>
      </c>
      <c r="B21" s="22" t="s">
        <v>391</v>
      </c>
      <c r="C21" s="146">
        <v>0</v>
      </c>
    </row>
    <row r="22" spans="1:5" x14ac:dyDescent="0.2">
      <c r="A22" s="26">
        <v>3240</v>
      </c>
      <c r="B22" s="22" t="s">
        <v>392</v>
      </c>
      <c r="C22" s="146">
        <f>SUM(C23:C25)</f>
        <v>25000000</v>
      </c>
    </row>
    <row r="23" spans="1:5" x14ac:dyDescent="0.2">
      <c r="A23" s="26">
        <v>3241</v>
      </c>
      <c r="B23" s="22" t="s">
        <v>393</v>
      </c>
      <c r="C23" s="146">
        <v>0</v>
      </c>
    </row>
    <row r="24" spans="1:5" x14ac:dyDescent="0.2">
      <c r="A24" s="26">
        <v>3242</v>
      </c>
      <c r="B24" s="22" t="s">
        <v>394</v>
      </c>
      <c r="C24" s="146">
        <v>0</v>
      </c>
    </row>
    <row r="25" spans="1:5" x14ac:dyDescent="0.2">
      <c r="A25" s="26">
        <v>3243</v>
      </c>
      <c r="B25" s="22" t="s">
        <v>395</v>
      </c>
      <c r="C25" s="146">
        <v>25000000</v>
      </c>
    </row>
    <row r="26" spans="1:5" x14ac:dyDescent="0.2">
      <c r="A26" s="26">
        <v>3250</v>
      </c>
      <c r="B26" s="22" t="s">
        <v>396</v>
      </c>
      <c r="C26" s="146">
        <f>SUM(C27:C29)</f>
        <v>-15678.75</v>
      </c>
    </row>
    <row r="27" spans="1:5" x14ac:dyDescent="0.2">
      <c r="A27" s="26">
        <v>3251</v>
      </c>
      <c r="B27" s="22" t="s">
        <v>397</v>
      </c>
      <c r="C27" s="146">
        <v>0</v>
      </c>
    </row>
    <row r="28" spans="1:5" x14ac:dyDescent="0.2">
      <c r="A28" s="26">
        <v>3252</v>
      </c>
      <c r="B28" s="22" t="s">
        <v>398</v>
      </c>
      <c r="C28" s="146">
        <v>-15678.75</v>
      </c>
    </row>
    <row r="29" spans="1:5" x14ac:dyDescent="0.2">
      <c r="A29" s="26">
        <v>3253</v>
      </c>
      <c r="B29" s="22" t="s">
        <v>592</v>
      </c>
      <c r="C29" s="146">
        <v>0</v>
      </c>
    </row>
    <row r="31" spans="1:5" ht="13" x14ac:dyDescent="0.3">
      <c r="B31" s="161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BreakPreview" topLeftCell="A127" zoomScale="60" zoomScaleNormal="100" workbookViewId="0">
      <selection activeCell="C144" sqref="C144"/>
    </sheetView>
  </sheetViews>
  <sheetFormatPr baseColWidth="10" defaultColWidth="9.1796875" defaultRowHeight="10" x14ac:dyDescent="0.2"/>
  <cols>
    <col min="1" max="1" width="10" style="22" customWidth="1"/>
    <col min="2" max="2" width="63.453125" style="22" bestFit="1" customWidth="1"/>
    <col min="3" max="3" width="15.453125" style="22" bestFit="1" customWidth="1"/>
    <col min="4" max="4" width="16.453125" style="22" bestFit="1" customWidth="1"/>
    <col min="5" max="5" width="24.1796875" style="22" bestFit="1" customWidth="1"/>
    <col min="6" max="16384" width="9.1796875" style="22"/>
  </cols>
  <sheetData>
    <row r="1" spans="1:5" s="28" customFormat="1" ht="19" customHeight="1" x14ac:dyDescent="0.35">
      <c r="A1" s="164" t="s">
        <v>594</v>
      </c>
      <c r="B1" s="164"/>
      <c r="C1" s="164"/>
      <c r="D1" s="20" t="s">
        <v>496</v>
      </c>
      <c r="E1" s="21">
        <v>2026</v>
      </c>
    </row>
    <row r="2" spans="1:5" s="28" customFormat="1" ht="19" customHeight="1" x14ac:dyDescent="0.35">
      <c r="A2" s="164" t="s">
        <v>503</v>
      </c>
      <c r="B2" s="164"/>
      <c r="C2" s="164"/>
      <c r="D2" s="20" t="s">
        <v>497</v>
      </c>
      <c r="E2" s="21" t="s">
        <v>499</v>
      </c>
    </row>
    <row r="3" spans="1:5" s="28" customFormat="1" ht="19" customHeight="1" x14ac:dyDescent="0.35">
      <c r="A3" s="164" t="s">
        <v>595</v>
      </c>
      <c r="B3" s="164"/>
      <c r="C3" s="164"/>
      <c r="D3" s="20" t="s">
        <v>498</v>
      </c>
      <c r="E3" s="21">
        <v>1</v>
      </c>
    </row>
    <row r="4" spans="1:5" s="28" customFormat="1" ht="19" customHeight="1" x14ac:dyDescent="0.35">
      <c r="A4" s="164" t="s">
        <v>514</v>
      </c>
      <c r="B4" s="164"/>
      <c r="C4" s="164"/>
      <c r="D4" s="20"/>
      <c r="E4" s="21"/>
    </row>
    <row r="5" spans="1:5" ht="10.5" x14ac:dyDescent="0.25">
      <c r="A5" s="23" t="s">
        <v>115</v>
      </c>
      <c r="B5" s="24"/>
      <c r="C5" s="24"/>
      <c r="D5" s="24"/>
      <c r="E5" s="24"/>
    </row>
    <row r="7" spans="1:5" ht="10.5" x14ac:dyDescent="0.25">
      <c r="A7" s="24" t="s">
        <v>581</v>
      </c>
      <c r="B7" s="24"/>
      <c r="C7" s="24"/>
      <c r="D7" s="24"/>
      <c r="E7" s="136"/>
    </row>
    <row r="8" spans="1:5" ht="10.5" x14ac:dyDescent="0.25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399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400</v>
      </c>
      <c r="C10" s="146">
        <v>129350614.8</v>
      </c>
      <c r="D10" s="146">
        <v>73523050.930000007</v>
      </c>
    </row>
    <row r="11" spans="1:5" x14ac:dyDescent="0.2">
      <c r="A11" s="26">
        <v>1113</v>
      </c>
      <c r="B11" s="22" t="s">
        <v>401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402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403</v>
      </c>
      <c r="C15" s="146">
        <v>0</v>
      </c>
      <c r="D15" s="146">
        <v>0</v>
      </c>
    </row>
    <row r="16" spans="1:5" ht="10.5" x14ac:dyDescent="0.25">
      <c r="A16" s="33">
        <v>1110</v>
      </c>
      <c r="B16" s="34" t="s">
        <v>517</v>
      </c>
      <c r="C16" s="147">
        <f>SUM(C9:C15)</f>
        <v>129350614.8</v>
      </c>
      <c r="D16" s="147">
        <f>SUM(D9:D15)</f>
        <v>73523050.930000007</v>
      </c>
    </row>
    <row r="19" spans="1:5" ht="10.5" x14ac:dyDescent="0.25">
      <c r="A19" s="24" t="s">
        <v>582</v>
      </c>
      <c r="B19" s="24"/>
      <c r="C19" s="24"/>
      <c r="D19" s="24"/>
    </row>
    <row r="20" spans="1:5" ht="10.5" x14ac:dyDescent="0.25">
      <c r="A20" s="25" t="s">
        <v>85</v>
      </c>
      <c r="B20" s="25" t="s">
        <v>82</v>
      </c>
      <c r="C20" s="81">
        <v>2026</v>
      </c>
      <c r="D20" s="81">
        <v>2025</v>
      </c>
    </row>
    <row r="21" spans="1:5" ht="10.5" x14ac:dyDescent="0.25">
      <c r="A21" s="33">
        <v>1230</v>
      </c>
      <c r="B21" s="34" t="s">
        <v>148</v>
      </c>
      <c r="C21" s="147">
        <f>SUM(C22:C28)</f>
        <v>1483566.74</v>
      </c>
      <c r="D21" s="147">
        <f>SUM(D22:D28)</f>
        <v>14179226.949999999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1483566.74</v>
      </c>
      <c r="D27" s="146">
        <v>14179226.949999999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ht="10.5" x14ac:dyDescent="0.25">
      <c r="A29" s="33">
        <v>1240</v>
      </c>
      <c r="B29" s="34" t="s">
        <v>156</v>
      </c>
      <c r="C29" s="147">
        <f>SUM(C30:C37)</f>
        <v>5028353.34</v>
      </c>
      <c r="D29" s="147">
        <f>SUM(D30:D37)</f>
        <v>21231784</v>
      </c>
    </row>
    <row r="30" spans="1:5" x14ac:dyDescent="0.2">
      <c r="A30" s="26">
        <v>1241</v>
      </c>
      <c r="B30" s="22" t="s">
        <v>157</v>
      </c>
      <c r="C30" s="146">
        <v>3646332</v>
      </c>
      <c r="D30" s="146">
        <v>14221802.1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375526.8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431318.52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463000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1382021.34</v>
      </c>
      <c r="D35" s="146">
        <v>5706646.5800000001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33490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ht="10.5" x14ac:dyDescent="0.25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ht="10.5" x14ac:dyDescent="0.25">
      <c r="B44" s="82" t="s">
        <v>518</v>
      </c>
      <c r="C44" s="147">
        <f>C21+C29+C38</f>
        <v>6511920.0800000001</v>
      </c>
      <c r="D44" s="147">
        <f>D21+D29+D38</f>
        <v>35411010.950000003</v>
      </c>
    </row>
    <row r="46" spans="1:5" ht="10.5" x14ac:dyDescent="0.25">
      <c r="A46" s="24" t="s">
        <v>583</v>
      </c>
      <c r="B46" s="24"/>
      <c r="C46" s="24"/>
      <c r="D46" s="24"/>
      <c r="E46" s="136"/>
    </row>
    <row r="47" spans="1:5" ht="10.5" x14ac:dyDescent="0.25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ht="10.5" x14ac:dyDescent="0.25">
      <c r="A48" s="33">
        <v>3210</v>
      </c>
      <c r="B48" s="34" t="s">
        <v>593</v>
      </c>
      <c r="C48" s="147">
        <v>63146019.280000001</v>
      </c>
      <c r="D48" s="147">
        <v>-24372307.920000002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508</v>
      </c>
      <c r="C49" s="147">
        <f>C54+C66+C94+C97+C50</f>
        <v>8885544.4199999999</v>
      </c>
      <c r="D49" s="147">
        <f>D54+D66+D94+D97+D50</f>
        <v>41055566.440000005</v>
      </c>
    </row>
    <row r="50" spans="1:4" ht="10.5" x14ac:dyDescent="0.25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ht="10.5" x14ac:dyDescent="0.25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536</v>
      </c>
      <c r="C53" s="152">
        <v>0</v>
      </c>
      <c r="D53" s="152">
        <v>0</v>
      </c>
    </row>
    <row r="54" spans="1:4" ht="10.5" x14ac:dyDescent="0.25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509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510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511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512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512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513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ht="10.5" x14ac:dyDescent="0.25">
      <c r="A66" s="33">
        <v>5500</v>
      </c>
      <c r="B66" s="34" t="s">
        <v>356</v>
      </c>
      <c r="C66" s="147">
        <f>C67+C76+C79+C85</f>
        <v>5443562.2999999998</v>
      </c>
      <c r="D66" s="147">
        <f>D67+D76+D79+D85</f>
        <v>21467941.160000004</v>
      </c>
    </row>
    <row r="67" spans="1:4" x14ac:dyDescent="0.2">
      <c r="A67" s="26">
        <v>5510</v>
      </c>
      <c r="B67" s="22" t="s">
        <v>357</v>
      </c>
      <c r="C67" s="146">
        <f>SUM(C68:C75)</f>
        <v>5443550.6600000001</v>
      </c>
      <c r="D67" s="146">
        <f>SUM(D68:D75)</f>
        <v>21467887.810000002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145768.29999999999</v>
      </c>
      <c r="D70" s="146">
        <v>145768.29999999999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5297782.3600000003</v>
      </c>
      <c r="D72" s="146">
        <v>19917964.940000001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1404154.57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11.64</v>
      </c>
      <c r="D85" s="146">
        <f>SUM(D86:D93)</f>
        <v>53.35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11.64</v>
      </c>
      <c r="D93" s="146">
        <v>53.35</v>
      </c>
    </row>
    <row r="94" spans="1:4" ht="10.5" x14ac:dyDescent="0.25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ht="10.5" x14ac:dyDescent="0.25">
      <c r="A97" s="33">
        <v>2110</v>
      </c>
      <c r="B97" s="85" t="s">
        <v>519</v>
      </c>
      <c r="C97" s="147">
        <f>SUM(C98:C102)</f>
        <v>3441982.12</v>
      </c>
      <c r="D97" s="147">
        <f>SUM(D98:D102)</f>
        <v>19587625.280000001</v>
      </c>
    </row>
    <row r="98" spans="1:4" x14ac:dyDescent="0.2">
      <c r="A98" s="26">
        <v>2111</v>
      </c>
      <c r="B98" s="22" t="s">
        <v>520</v>
      </c>
      <c r="C98" s="146">
        <v>53911.51</v>
      </c>
      <c r="D98" s="146">
        <v>16917101.039999999</v>
      </c>
    </row>
    <row r="99" spans="1:4" x14ac:dyDescent="0.2">
      <c r="A99" s="26">
        <v>2112</v>
      </c>
      <c r="B99" s="22" t="s">
        <v>521</v>
      </c>
      <c r="C99" s="146">
        <v>199930.23999999999</v>
      </c>
      <c r="D99" s="146">
        <v>214258.8</v>
      </c>
    </row>
    <row r="100" spans="1:4" x14ac:dyDescent="0.2">
      <c r="A100" s="26">
        <v>2112</v>
      </c>
      <c r="B100" s="22" t="s">
        <v>522</v>
      </c>
      <c r="C100" s="146">
        <v>3188140.37</v>
      </c>
      <c r="D100" s="146">
        <v>2456265.44</v>
      </c>
    </row>
    <row r="101" spans="1:4" x14ac:dyDescent="0.2">
      <c r="A101" s="26">
        <v>2115</v>
      </c>
      <c r="B101" s="22" t="s">
        <v>523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524</v>
      </c>
      <c r="C102" s="146">
        <v>0</v>
      </c>
      <c r="D102" s="146">
        <v>0</v>
      </c>
    </row>
    <row r="103" spans="1:4" ht="10.5" x14ac:dyDescent="0.25">
      <c r="A103" s="98"/>
      <c r="B103" s="102" t="s">
        <v>537</v>
      </c>
      <c r="C103" s="150">
        <f>+C104</f>
        <v>0</v>
      </c>
      <c r="D103" s="150">
        <f>+D104</f>
        <v>0</v>
      </c>
    </row>
    <row r="104" spans="1:4" ht="10.5" x14ac:dyDescent="0.25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538</v>
      </c>
      <c r="C105" s="154">
        <v>0</v>
      </c>
      <c r="D105" s="154">
        <v>0</v>
      </c>
    </row>
    <row r="106" spans="1:4" ht="10.5" x14ac:dyDescent="0.25">
      <c r="A106" s="98"/>
      <c r="B106" s="102" t="s">
        <v>539</v>
      </c>
      <c r="C106" s="150">
        <f>+C107+C129</f>
        <v>35892.230000000003</v>
      </c>
      <c r="D106" s="150">
        <f>+D107+D129</f>
        <v>26729.87</v>
      </c>
    </row>
    <row r="107" spans="1:4" ht="10.5" x14ac:dyDescent="0.25">
      <c r="A107" s="96">
        <v>4300</v>
      </c>
      <c r="B107" s="100" t="s">
        <v>587</v>
      </c>
      <c r="C107" s="153">
        <f>C121+C108+C111+C117+C119</f>
        <v>168.23</v>
      </c>
      <c r="D107" s="155">
        <f>D121+D108+D111+D117+D119</f>
        <v>712.98</v>
      </c>
    </row>
    <row r="108" spans="1:4" ht="10.5" x14ac:dyDescent="0.25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428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ht="10.5" x14ac:dyDescent="0.25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ht="10.5" x14ac:dyDescent="0.25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ht="10.5" x14ac:dyDescent="0.25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ht="10.5" x14ac:dyDescent="0.25">
      <c r="A121" s="123">
        <v>4390</v>
      </c>
      <c r="B121" s="124" t="s">
        <v>270</v>
      </c>
      <c r="C121" s="157">
        <f>SUM(C122:C128)</f>
        <v>168.23</v>
      </c>
      <c r="D121" s="157">
        <f>SUM(D122:D128)</f>
        <v>712.98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429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430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168.23</v>
      </c>
      <c r="D128" s="154">
        <v>712.98</v>
      </c>
    </row>
    <row r="129" spans="1:4" ht="10.5" x14ac:dyDescent="0.25">
      <c r="A129" s="33">
        <v>1120</v>
      </c>
      <c r="B129" s="85" t="s">
        <v>525</v>
      </c>
      <c r="C129" s="147">
        <f>SUM(C130:C138)</f>
        <v>35724</v>
      </c>
      <c r="D129" s="147">
        <f>SUM(D130:D138)</f>
        <v>26016.89</v>
      </c>
    </row>
    <row r="130" spans="1:4" x14ac:dyDescent="0.2">
      <c r="A130" s="26">
        <v>1124</v>
      </c>
      <c r="B130" s="86" t="s">
        <v>526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527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528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529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530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531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532</v>
      </c>
      <c r="C136" s="146">
        <v>35724</v>
      </c>
      <c r="D136" s="146">
        <v>26016.89</v>
      </c>
    </row>
    <row r="137" spans="1:4" x14ac:dyDescent="0.2">
      <c r="A137" s="26">
        <v>1122</v>
      </c>
      <c r="B137" s="86" t="s">
        <v>533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534</v>
      </c>
      <c r="C138" s="146">
        <v>0</v>
      </c>
      <c r="D138" s="146">
        <v>0</v>
      </c>
    </row>
    <row r="139" spans="1:4" ht="10.5" x14ac:dyDescent="0.25">
      <c r="A139" s="26"/>
      <c r="B139" s="87" t="s">
        <v>535</v>
      </c>
      <c r="C139" s="147">
        <f>C48+C49-C103-C106</f>
        <v>71995671.469999999</v>
      </c>
      <c r="D139" s="147">
        <f>D48+D49-D103-D106</f>
        <v>16656528.650000004</v>
      </c>
    </row>
    <row r="141" spans="1:4" ht="13" x14ac:dyDescent="0.3">
      <c r="B141" s="161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view="pageBreakPreview" topLeftCell="A27" zoomScale="60" zoomScaleNormal="100" workbookViewId="0">
      <selection activeCell="B33" sqref="B33"/>
    </sheetView>
  </sheetViews>
  <sheetFormatPr baseColWidth="10" defaultColWidth="11.453125" defaultRowHeight="10" x14ac:dyDescent="0.2"/>
  <cols>
    <col min="1" max="1" width="3.453125" style="30" customWidth="1"/>
    <col min="2" max="2" width="63.1796875" style="30" customWidth="1"/>
    <col min="3" max="3" width="55.7265625" style="30" customWidth="1"/>
    <col min="4" max="16384" width="11.453125" style="30"/>
  </cols>
  <sheetData>
    <row r="1" spans="1:3" s="29" customFormat="1" ht="18" customHeight="1" x14ac:dyDescent="0.35">
      <c r="A1" s="179" t="s">
        <v>594</v>
      </c>
      <c r="B1" s="180"/>
      <c r="C1" s="181"/>
    </row>
    <row r="2" spans="1:3" s="29" customFormat="1" ht="18" customHeight="1" x14ac:dyDescent="0.35">
      <c r="A2" s="182" t="s">
        <v>504</v>
      </c>
      <c r="B2" s="183"/>
      <c r="C2" s="184"/>
    </row>
    <row r="3" spans="1:3" s="29" customFormat="1" ht="18" customHeight="1" x14ac:dyDescent="0.35">
      <c r="A3" s="182" t="s">
        <v>595</v>
      </c>
      <c r="B3" s="183"/>
      <c r="C3" s="184"/>
    </row>
    <row r="4" spans="1:3" s="31" customFormat="1" ht="18" customHeight="1" x14ac:dyDescent="0.25">
      <c r="A4" s="185" t="s">
        <v>505</v>
      </c>
      <c r="B4" s="186"/>
      <c r="C4" s="187"/>
    </row>
    <row r="5" spans="1:3" s="31" customFormat="1" ht="18" customHeight="1" x14ac:dyDescent="0.25">
      <c r="A5" s="188" t="s">
        <v>404</v>
      </c>
      <c r="B5" s="189"/>
      <c r="C5" s="129">
        <v>2026</v>
      </c>
    </row>
    <row r="6" spans="1:3" ht="10.5" x14ac:dyDescent="0.2">
      <c r="A6" s="45" t="s">
        <v>433</v>
      </c>
      <c r="B6" s="45"/>
      <c r="C6" s="88">
        <v>192003301.97</v>
      </c>
    </row>
    <row r="7" spans="1:3" ht="10.5" x14ac:dyDescent="0.2">
      <c r="A7" s="46"/>
      <c r="B7" s="47"/>
      <c r="C7" s="48"/>
    </row>
    <row r="8" spans="1:3" ht="10.5" x14ac:dyDescent="0.2">
      <c r="A8" s="55" t="s">
        <v>434</v>
      </c>
      <c r="B8" s="55"/>
      <c r="C8" s="89">
        <f>SUM(C9:C14)</f>
        <v>168.23</v>
      </c>
    </row>
    <row r="9" spans="1:3" x14ac:dyDescent="0.2">
      <c r="A9" s="62" t="s">
        <v>435</v>
      </c>
      <c r="B9" s="61" t="s">
        <v>260</v>
      </c>
      <c r="C9" s="90">
        <v>0</v>
      </c>
    </row>
    <row r="10" spans="1:3" x14ac:dyDescent="0.2">
      <c r="A10" s="49" t="s">
        <v>436</v>
      </c>
      <c r="B10" s="50" t="s">
        <v>445</v>
      </c>
      <c r="C10" s="90">
        <v>0</v>
      </c>
    </row>
    <row r="11" spans="1:3" x14ac:dyDescent="0.2">
      <c r="A11" s="49" t="s">
        <v>437</v>
      </c>
      <c r="B11" s="50" t="s">
        <v>268</v>
      </c>
      <c r="C11" s="90">
        <v>0</v>
      </c>
    </row>
    <row r="12" spans="1:3" x14ac:dyDescent="0.2">
      <c r="A12" s="49" t="s">
        <v>438</v>
      </c>
      <c r="B12" s="50" t="s">
        <v>269</v>
      </c>
      <c r="C12" s="90">
        <v>0</v>
      </c>
    </row>
    <row r="13" spans="1:3" x14ac:dyDescent="0.2">
      <c r="A13" s="49" t="s">
        <v>439</v>
      </c>
      <c r="B13" s="50" t="s">
        <v>270</v>
      </c>
      <c r="C13" s="90">
        <v>0</v>
      </c>
    </row>
    <row r="14" spans="1:3" x14ac:dyDescent="0.2">
      <c r="A14" s="51" t="s">
        <v>440</v>
      </c>
      <c r="B14" s="52" t="s">
        <v>441</v>
      </c>
      <c r="C14" s="90">
        <v>168.23</v>
      </c>
    </row>
    <row r="15" spans="1:3" x14ac:dyDescent="0.2">
      <c r="A15" s="46"/>
      <c r="B15" s="53"/>
      <c r="C15" s="54"/>
    </row>
    <row r="16" spans="1:3" ht="10.5" x14ac:dyDescent="0.2">
      <c r="A16" s="55" t="s">
        <v>589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444</v>
      </c>
      <c r="C17" s="90">
        <v>0</v>
      </c>
    </row>
    <row r="18" spans="1:3" x14ac:dyDescent="0.2">
      <c r="A18" s="57">
        <v>3.2</v>
      </c>
      <c r="B18" s="50" t="s">
        <v>442</v>
      </c>
      <c r="C18" s="90">
        <v>0</v>
      </c>
    </row>
    <row r="19" spans="1:3" x14ac:dyDescent="0.2">
      <c r="A19" s="57">
        <v>3.3</v>
      </c>
      <c r="B19" s="52" t="s">
        <v>443</v>
      </c>
      <c r="C19" s="91">
        <v>0</v>
      </c>
    </row>
    <row r="20" spans="1:3" x14ac:dyDescent="0.2">
      <c r="A20" s="46"/>
      <c r="B20" s="58"/>
      <c r="C20" s="59"/>
    </row>
    <row r="21" spans="1:3" ht="10.5" x14ac:dyDescent="0.2">
      <c r="A21" s="60" t="s">
        <v>540</v>
      </c>
      <c r="B21" s="60"/>
      <c r="C21" s="88">
        <f>C6+C8-C16</f>
        <v>192003470.19999999</v>
      </c>
    </row>
    <row r="23" spans="1:3" ht="13" x14ac:dyDescent="0.3">
      <c r="B23" s="161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62" fitToHeight="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topLeftCell="A17" zoomScale="60" zoomScaleNormal="100" workbookViewId="0">
      <selection activeCell="A65" sqref="A65:XFD65"/>
    </sheetView>
  </sheetViews>
  <sheetFormatPr baseColWidth="10" defaultColWidth="11.453125" defaultRowHeight="10" x14ac:dyDescent="0.2"/>
  <cols>
    <col min="1" max="1" width="3.54296875" style="30" customWidth="1"/>
    <col min="2" max="2" width="62.1796875" style="30" customWidth="1"/>
    <col min="3" max="3" width="56.1796875" style="30" customWidth="1"/>
    <col min="4" max="16384" width="11.453125" style="30"/>
  </cols>
  <sheetData>
    <row r="1" spans="1:3" s="32" customFormat="1" ht="19" customHeight="1" x14ac:dyDescent="0.35">
      <c r="A1" s="190" t="s">
        <v>594</v>
      </c>
      <c r="B1" s="191"/>
      <c r="C1" s="192"/>
    </row>
    <row r="2" spans="1:3" s="32" customFormat="1" ht="19" customHeight="1" x14ac:dyDescent="0.35">
      <c r="A2" s="193" t="s">
        <v>506</v>
      </c>
      <c r="B2" s="194"/>
      <c r="C2" s="195"/>
    </row>
    <row r="3" spans="1:3" s="32" customFormat="1" ht="19" customHeight="1" x14ac:dyDescent="0.35">
      <c r="A3" s="193" t="s">
        <v>595</v>
      </c>
      <c r="B3" s="194"/>
      <c r="C3" s="195"/>
    </row>
    <row r="4" spans="1:3" ht="10.5" x14ac:dyDescent="0.2">
      <c r="A4" s="185" t="s">
        <v>505</v>
      </c>
      <c r="B4" s="186"/>
      <c r="C4" s="187"/>
    </row>
    <row r="5" spans="1:3" ht="22.4" customHeight="1" x14ac:dyDescent="0.2">
      <c r="A5" s="196" t="s">
        <v>404</v>
      </c>
      <c r="B5" s="197"/>
      <c r="C5" s="129">
        <v>2026</v>
      </c>
    </row>
    <row r="6" spans="1:3" ht="10.5" x14ac:dyDescent="0.2">
      <c r="A6" s="70" t="s">
        <v>446</v>
      </c>
      <c r="B6" s="45"/>
      <c r="C6" s="92">
        <v>129925808.7</v>
      </c>
    </row>
    <row r="7" spans="1:3" ht="10.5" x14ac:dyDescent="0.2">
      <c r="A7" s="64"/>
      <c r="B7" s="47"/>
      <c r="C7" s="65"/>
    </row>
    <row r="8" spans="1:3" ht="10.5" x14ac:dyDescent="0.2">
      <c r="A8" s="55" t="s">
        <v>447</v>
      </c>
      <c r="B8" s="66"/>
      <c r="C8" s="89">
        <f>SUM(C9:C29)</f>
        <v>6511920.0800000001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3646332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1382021.34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448</v>
      </c>
      <c r="B18" s="63" t="s">
        <v>449</v>
      </c>
      <c r="C18" s="93">
        <v>0</v>
      </c>
    </row>
    <row r="19" spans="1:3" x14ac:dyDescent="0.2">
      <c r="A19" s="76" t="s">
        <v>474</v>
      </c>
      <c r="B19" s="63" t="s">
        <v>166</v>
      </c>
      <c r="C19" s="93">
        <v>0</v>
      </c>
    </row>
    <row r="20" spans="1:3" x14ac:dyDescent="0.2">
      <c r="A20" s="76" t="s">
        <v>475</v>
      </c>
      <c r="B20" s="63" t="s">
        <v>450</v>
      </c>
      <c r="C20" s="93">
        <v>0</v>
      </c>
    </row>
    <row r="21" spans="1:3" x14ac:dyDescent="0.2">
      <c r="A21" s="76" t="s">
        <v>476</v>
      </c>
      <c r="B21" s="63" t="s">
        <v>451</v>
      </c>
      <c r="C21" s="93">
        <v>1483566.74</v>
      </c>
    </row>
    <row r="22" spans="1:3" x14ac:dyDescent="0.2">
      <c r="A22" s="76" t="s">
        <v>477</v>
      </c>
      <c r="B22" s="63" t="s">
        <v>452</v>
      </c>
      <c r="C22" s="93">
        <v>0</v>
      </c>
    </row>
    <row r="23" spans="1:3" x14ac:dyDescent="0.2">
      <c r="A23" s="76" t="s">
        <v>453</v>
      </c>
      <c r="B23" s="63" t="s">
        <v>454</v>
      </c>
      <c r="C23" s="93">
        <v>0</v>
      </c>
    </row>
    <row r="24" spans="1:3" x14ac:dyDescent="0.2">
      <c r="A24" s="76" t="s">
        <v>455</v>
      </c>
      <c r="B24" s="63" t="s">
        <v>456</v>
      </c>
      <c r="C24" s="93">
        <v>0</v>
      </c>
    </row>
    <row r="25" spans="1:3" x14ac:dyDescent="0.2">
      <c r="A25" s="76" t="s">
        <v>457</v>
      </c>
      <c r="B25" s="63" t="s">
        <v>458</v>
      </c>
      <c r="C25" s="93">
        <v>0</v>
      </c>
    </row>
    <row r="26" spans="1:3" x14ac:dyDescent="0.2">
      <c r="A26" s="76" t="s">
        <v>459</v>
      </c>
      <c r="B26" s="63" t="s">
        <v>460</v>
      </c>
      <c r="C26" s="93">
        <v>0</v>
      </c>
    </row>
    <row r="27" spans="1:3" x14ac:dyDescent="0.2">
      <c r="A27" s="76" t="s">
        <v>461</v>
      </c>
      <c r="B27" s="63" t="s">
        <v>462</v>
      </c>
      <c r="C27" s="93">
        <v>0</v>
      </c>
    </row>
    <row r="28" spans="1:3" x14ac:dyDescent="0.2">
      <c r="A28" s="76" t="s">
        <v>463</v>
      </c>
      <c r="B28" s="63" t="s">
        <v>464</v>
      </c>
      <c r="C28" s="93">
        <v>0</v>
      </c>
    </row>
    <row r="29" spans="1:3" x14ac:dyDescent="0.2">
      <c r="A29" s="76" t="s">
        <v>465</v>
      </c>
      <c r="B29" s="71" t="s">
        <v>466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467</v>
      </c>
      <c r="B31" s="75"/>
      <c r="C31" s="94">
        <f>SUM(C32:C38)</f>
        <v>5443562.2999999998</v>
      </c>
    </row>
    <row r="32" spans="1:3" x14ac:dyDescent="0.2">
      <c r="A32" s="76" t="s">
        <v>468</v>
      </c>
      <c r="B32" s="63" t="s">
        <v>357</v>
      </c>
      <c r="C32" s="93">
        <v>5443550.6600000001</v>
      </c>
    </row>
    <row r="33" spans="1:3" x14ac:dyDescent="0.2">
      <c r="A33" s="76" t="s">
        <v>469</v>
      </c>
      <c r="B33" s="63" t="s">
        <v>40</v>
      </c>
      <c r="C33" s="93">
        <v>0</v>
      </c>
    </row>
    <row r="34" spans="1:3" x14ac:dyDescent="0.2">
      <c r="A34" s="76" t="s">
        <v>470</v>
      </c>
      <c r="B34" s="63" t="s">
        <v>367</v>
      </c>
      <c r="C34" s="93">
        <v>0</v>
      </c>
    </row>
    <row r="35" spans="1:3" x14ac:dyDescent="0.2">
      <c r="A35" s="76" t="s">
        <v>471</v>
      </c>
      <c r="B35" s="63" t="s">
        <v>373</v>
      </c>
      <c r="C35" s="93">
        <v>11.64</v>
      </c>
    </row>
    <row r="36" spans="1:3" x14ac:dyDescent="0.2">
      <c r="A36" s="76" t="s">
        <v>472</v>
      </c>
      <c r="B36" s="63" t="s">
        <v>381</v>
      </c>
      <c r="C36" s="93">
        <v>0</v>
      </c>
    </row>
    <row r="37" spans="1:3" x14ac:dyDescent="0.2">
      <c r="A37" s="76" t="s">
        <v>542</v>
      </c>
      <c r="B37" s="63" t="s">
        <v>590</v>
      </c>
      <c r="C37" s="93">
        <v>0</v>
      </c>
    </row>
    <row r="38" spans="1:3" x14ac:dyDescent="0.2">
      <c r="A38" s="76" t="s">
        <v>543</v>
      </c>
      <c r="B38" s="71" t="s">
        <v>473</v>
      </c>
      <c r="C38" s="95">
        <v>0</v>
      </c>
    </row>
    <row r="39" spans="1:3" x14ac:dyDescent="0.2">
      <c r="A39" s="64"/>
      <c r="B39" s="67"/>
      <c r="C39" s="68"/>
    </row>
    <row r="40" spans="1:3" ht="10.5" x14ac:dyDescent="0.2">
      <c r="A40" s="69" t="s">
        <v>541</v>
      </c>
      <c r="B40" s="45"/>
      <c r="C40" s="88">
        <f>C6-C8+C31</f>
        <v>128857450.92</v>
      </c>
    </row>
    <row r="42" spans="1:3" ht="13" x14ac:dyDescent="0.3">
      <c r="B42" s="161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view="pageBreakPreview" topLeftCell="A42" zoomScale="60" zoomScaleNormal="124" workbookViewId="0">
      <selection activeCell="G94" sqref="G94"/>
    </sheetView>
  </sheetViews>
  <sheetFormatPr baseColWidth="10" defaultColWidth="9.17968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54296875" style="22" bestFit="1" customWidth="1"/>
    <col min="6" max="6" width="19.453125" style="22" customWidth="1"/>
    <col min="7" max="7" width="24.1796875" style="22" bestFit="1" customWidth="1"/>
    <col min="8" max="10" width="20.453125" style="22" customWidth="1"/>
    <col min="11" max="16384" width="9.1796875" style="22"/>
  </cols>
  <sheetData>
    <row r="1" spans="1:10" ht="19" customHeight="1" x14ac:dyDescent="0.2">
      <c r="A1" s="164" t="s">
        <v>594</v>
      </c>
      <c r="B1" s="165"/>
      <c r="C1" s="165"/>
      <c r="D1" s="165"/>
      <c r="E1" s="165"/>
      <c r="F1" s="165"/>
      <c r="G1" s="20" t="s">
        <v>496</v>
      </c>
      <c r="H1" s="21">
        <v>2026</v>
      </c>
    </row>
    <row r="2" spans="1:10" ht="19" customHeight="1" x14ac:dyDescent="0.2">
      <c r="A2" s="164" t="s">
        <v>507</v>
      </c>
      <c r="B2" s="165"/>
      <c r="C2" s="165"/>
      <c r="D2" s="165"/>
      <c r="E2" s="165"/>
      <c r="F2" s="165"/>
      <c r="G2" s="20" t="s">
        <v>497</v>
      </c>
      <c r="H2" s="21" t="s">
        <v>499</v>
      </c>
    </row>
    <row r="3" spans="1:10" ht="19" customHeight="1" x14ac:dyDescent="0.25">
      <c r="A3" s="166" t="s">
        <v>595</v>
      </c>
      <c r="B3" s="167"/>
      <c r="C3" s="167"/>
      <c r="D3" s="167"/>
      <c r="E3" s="167"/>
      <c r="F3" s="167"/>
      <c r="G3" s="20" t="s">
        <v>498</v>
      </c>
      <c r="H3" s="21">
        <v>1</v>
      </c>
    </row>
    <row r="4" spans="1:10" ht="10.5" x14ac:dyDescent="0.25">
      <c r="A4" s="166" t="str">
        <f>'Notas a los Edos Financieros'!A4</f>
        <v>(Cifras en Pesos)</v>
      </c>
      <c r="B4" s="167"/>
      <c r="C4" s="167"/>
      <c r="D4" s="167"/>
      <c r="E4" s="167"/>
      <c r="F4" s="167"/>
      <c r="G4" s="128"/>
      <c r="H4" s="128"/>
    </row>
    <row r="5" spans="1:10" ht="10.5" x14ac:dyDescent="0.25">
      <c r="A5" s="23" t="s">
        <v>115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85</v>
      </c>
      <c r="B8" s="25" t="s">
        <v>404</v>
      </c>
      <c r="C8" s="25" t="s">
        <v>109</v>
      </c>
      <c r="D8" s="25" t="s">
        <v>405</v>
      </c>
      <c r="E8" s="25" t="s">
        <v>406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ht="10.5" x14ac:dyDescent="0.25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ht="10.5" x14ac:dyDescent="0.25">
      <c r="A37" s="33">
        <v>8000</v>
      </c>
      <c r="B37" s="124" t="s">
        <v>597</v>
      </c>
    </row>
    <row r="38" spans="1:6" ht="10.5" thickBot="1" x14ac:dyDescent="0.25">
      <c r="C38" s="27"/>
      <c r="D38" s="27"/>
      <c r="E38" s="27"/>
      <c r="F38" s="27"/>
    </row>
    <row r="39" spans="1:6" x14ac:dyDescent="0.2">
      <c r="B39" s="162" t="s">
        <v>544</v>
      </c>
      <c r="C39" s="163"/>
      <c r="D39" s="27"/>
      <c r="E39" s="27"/>
      <c r="F39" s="27"/>
    </row>
    <row r="40" spans="1:6" ht="10.5" x14ac:dyDescent="0.2">
      <c r="B40" s="125" t="s">
        <v>404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525981033.26999998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-446865250.39999998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112887519.09999999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-35724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-191967577.97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ht="10.5" thickBot="1" x14ac:dyDescent="0.25">
      <c r="B47" s="132"/>
      <c r="C47" s="133"/>
      <c r="D47" s="27"/>
      <c r="E47" s="27"/>
      <c r="F47" s="27"/>
    </row>
    <row r="48" spans="1:6" x14ac:dyDescent="0.2">
      <c r="B48" s="162" t="s">
        <v>545</v>
      </c>
      <c r="C48" s="163"/>
    </row>
    <row r="49" spans="1:3" ht="10.5" x14ac:dyDescent="0.2">
      <c r="B49" s="131" t="s">
        <v>404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-525981033.26999998</v>
      </c>
    </row>
    <row r="51" spans="1:3" x14ac:dyDescent="0.2">
      <c r="A51" s="22">
        <v>8220</v>
      </c>
      <c r="B51" s="103" t="s">
        <v>46</v>
      </c>
      <c r="C51" s="160">
        <v>461498249.01999998</v>
      </c>
    </row>
    <row r="52" spans="1:3" x14ac:dyDescent="0.2">
      <c r="A52" s="22">
        <v>8230</v>
      </c>
      <c r="B52" s="103" t="s">
        <v>591</v>
      </c>
      <c r="C52" s="160">
        <v>-112884417.84999999</v>
      </c>
    </row>
    <row r="53" spans="1:3" x14ac:dyDescent="0.2">
      <c r="A53" s="22">
        <v>8240</v>
      </c>
      <c r="B53" s="103" t="s">
        <v>45</v>
      </c>
      <c r="C53" s="160">
        <v>47441393.399999999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3441982.12</v>
      </c>
    </row>
    <row r="56" spans="1:3" x14ac:dyDescent="0.2">
      <c r="A56" s="22">
        <v>8270</v>
      </c>
      <c r="B56" s="103" t="s">
        <v>42</v>
      </c>
      <c r="C56" s="160">
        <v>126483826.58</v>
      </c>
    </row>
    <row r="58" spans="1:3" ht="13" x14ac:dyDescent="0.3">
      <c r="B58" s="161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2026-04-21T20:10:36Z</cp:lastPrinted>
  <dcterms:created xsi:type="dcterms:W3CDTF">2012-12-11T20:36:24Z</dcterms:created>
  <dcterms:modified xsi:type="dcterms:W3CDTF">2026-04-21T20:39:29Z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